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14385" yWindow="45" windowWidth="14430" windowHeight="12195" tabRatio="807"/>
  </bookViews>
  <sheets>
    <sheet name="6.1 Total Directos" sheetId="11024" r:id="rId1"/>
    <sheet name="6.3 Total Terceros" sheetId="11025" r:id="rId2"/>
    <sheet name="6.4 Generación" sheetId="11020" r:id="rId3"/>
    <sheet name="6.4.2 y 6.5 Gen_dis y Trans" sheetId="11021" r:id="rId4"/>
    <sheet name="6.6 Distrib" sheetId="11023" r:id="rId5"/>
  </sheets>
  <externalReferences>
    <externalReference r:id="rId6"/>
  </externalReferences>
  <definedNames>
    <definedName name="_xlnm._FilterDatabase" localSheetId="2" hidden="1">'6.4 Generación'!$B$5:$Q$71</definedName>
    <definedName name="_xlnm._FilterDatabase" localSheetId="3" hidden="1">'6.4.2 y 6.5 Gen_dis y Trans'!$B$3:$Q$20</definedName>
    <definedName name="_xlnm._FilterDatabase" localSheetId="4" hidden="1">'6.6 Distrib'!$A$3:$L$29</definedName>
    <definedName name="AMAZONAS">#REF!</definedName>
    <definedName name="ANCASH">#REF!</definedName>
    <definedName name="APURIMAC">#REF!</definedName>
    <definedName name="_xlnm.Print_Area" localSheetId="0">'6.1 Total Directos'!$A$1:$F$65</definedName>
    <definedName name="_xlnm.Print_Area" localSheetId="1">'6.3 Total Terceros'!$A$1:$F$56</definedName>
    <definedName name="_xlnm.Print_Area" localSheetId="2">'6.4 Generación'!$A$1:$R$126</definedName>
    <definedName name="_xlnm.Print_Area" localSheetId="3">'6.4.2 y 6.5 Gen_dis y Trans'!$A$1:$Q$96</definedName>
    <definedName name="_xlnm.Print_Area" localSheetId="4">'6.6 Distrib'!$A$1:$P$96</definedName>
    <definedName name="AREQUIPA">#REF!</definedName>
    <definedName name="AYACUCHO" localSheetId="1">[1]X_DEPA!#REF!</definedName>
    <definedName name="AYACUCHO">[1]X_DEPA!#REF!</definedName>
    <definedName name="CAJAMARCA">#REF!</definedName>
    <definedName name="CUSCO">#REF!</definedName>
    <definedName name="fre">[1]X_DEPA!#REF!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 localSheetId="1">[1]X_DEPA!#REF!</definedName>
    <definedName name="LIMA_I">[1]X_DEPA!#REF!</definedName>
    <definedName name="LIMA_II" localSheetId="1">[1]X_DEPA!#REF!</definedName>
    <definedName name="LIMA_II">[1]X_DEPA!#REF!</definedName>
    <definedName name="LORETO">#REF!</definedName>
    <definedName name="MADRE_DIOS">#REF!</definedName>
    <definedName name="MOQUEGUA">#REF!</definedName>
    <definedName name="PASCO">#REF!</definedName>
    <definedName name="PIURA">#REF!</definedName>
    <definedName name="PIURA_I" localSheetId="1">[1]X_DEPA!#REF!</definedName>
    <definedName name="PIURA_I">[1]X_DEPA!#REF!</definedName>
    <definedName name="PUNO">#REF!</definedName>
    <definedName name="SAN_MARTIN">#REF!</definedName>
    <definedName name="TACNA">#REF!</definedName>
    <definedName name="TOTAL">#REF!</definedName>
    <definedName name="TUMBES">#REF!</definedName>
    <definedName name="UCAYALI">#REF!</definedName>
  </definedNames>
  <calcPr calcId="145621"/>
</workbook>
</file>

<file path=xl/calcChain.xml><?xml version="1.0" encoding="utf-8"?>
<calcChain xmlns="http://schemas.openxmlformats.org/spreadsheetml/2006/main">
  <c r="E58" i="11024" l="1"/>
  <c r="D58" i="11024"/>
  <c r="C58" i="11024"/>
  <c r="F58" i="11024" s="1"/>
  <c r="F55" i="11024"/>
  <c r="F53" i="11024"/>
  <c r="F51" i="11024"/>
  <c r="F49" i="11024"/>
  <c r="F47" i="11024"/>
  <c r="F45" i="11024"/>
  <c r="D31" i="11025" l="1"/>
  <c r="E31" i="11025"/>
  <c r="F28" i="11025"/>
  <c r="C31" i="11025"/>
  <c r="AE104" i="11020"/>
  <c r="F26" i="11025" l="1"/>
  <c r="F31" i="11025"/>
  <c r="C30" i="11025" s="1"/>
  <c r="AE106" i="11020"/>
  <c r="AE110" i="11020"/>
  <c r="AE114" i="11020"/>
  <c r="AE107" i="11020"/>
  <c r="AE111" i="11020"/>
  <c r="AE115" i="11020"/>
  <c r="AE108" i="11020"/>
  <c r="AE112" i="11020"/>
  <c r="AE105" i="11020"/>
  <c r="AE109" i="11020"/>
  <c r="AE113" i="11020"/>
  <c r="E30" i="11025" l="1"/>
  <c r="F27" i="11025"/>
  <c r="F29" i="11025"/>
  <c r="D30" i="11025"/>
  <c r="U168" i="11023"/>
  <c r="U163" i="11023"/>
  <c r="U170" i="11023"/>
  <c r="U175" i="11023"/>
  <c r="U167" i="11023"/>
  <c r="U174" i="11023"/>
  <c r="U171" i="11023"/>
  <c r="U156" i="11023"/>
  <c r="U153" i="11023"/>
  <c r="Y154" i="11023" s="1"/>
  <c r="U160" i="11023"/>
  <c r="U159" i="11023"/>
  <c r="U154" i="11023"/>
  <c r="U155" i="11023"/>
  <c r="Y159" i="11023" s="1"/>
  <c r="U166" i="11023"/>
  <c r="U173" i="11023"/>
  <c r="U169" i="11023"/>
  <c r="U164" i="11023"/>
  <c r="Y157" i="11023" s="1"/>
  <c r="U157" i="11023"/>
  <c r="Y156" i="11023" s="1"/>
  <c r="U161" i="11023"/>
  <c r="Y175" i="11023" s="1"/>
  <c r="U158" i="11023"/>
  <c r="Y158" i="11023" s="1"/>
  <c r="U162" i="11023"/>
  <c r="U165" i="11023"/>
  <c r="Y172" i="11023" s="1"/>
  <c r="U172" i="11023"/>
  <c r="Y153" i="11023" s="1"/>
  <c r="Y171" i="11023" l="1"/>
  <c r="Y168" i="11023"/>
  <c r="Y160" i="11023"/>
  <c r="Y167" i="11023"/>
  <c r="Y165" i="11023"/>
  <c r="N165" i="11023" s="1"/>
  <c r="Y155" i="11023"/>
  <c r="Y170" i="11023"/>
  <c r="N166" i="11023" s="1"/>
  <c r="Y163" i="11023"/>
  <c r="Y173" i="11023"/>
  <c r="Y169" i="11023"/>
  <c r="Y166" i="11023"/>
  <c r="N168" i="11023" s="1"/>
  <c r="Y161" i="11023"/>
  <c r="Y162" i="11023"/>
  <c r="N159" i="11023" s="1"/>
  <c r="Y164" i="11023"/>
  <c r="N163" i="11023" s="1"/>
  <c r="N156" i="11023"/>
  <c r="Y174" i="11023"/>
  <c r="N162" i="11023"/>
  <c r="N175" i="11023"/>
  <c r="N174" i="11023"/>
  <c r="N173" i="11023"/>
  <c r="N172" i="11023"/>
  <c r="N171" i="11023"/>
  <c r="N170" i="11023"/>
  <c r="N169" i="11023"/>
  <c r="N167" i="11023"/>
  <c r="N164" i="11023"/>
  <c r="N161" i="11023"/>
  <c r="N160" i="11023"/>
  <c r="N158" i="11023"/>
  <c r="N157" i="11023"/>
  <c r="N155" i="11023"/>
  <c r="N154" i="11023"/>
  <c r="N153" i="11023"/>
  <c r="G20" i="11023" l="1"/>
  <c r="G21" i="11023"/>
  <c r="H65" i="11021" l="1"/>
  <c r="H66" i="11021"/>
  <c r="M21" i="11023"/>
  <c r="O21" i="11023"/>
  <c r="O20" i="11023"/>
  <c r="M20" i="11023"/>
  <c r="H18" i="11021"/>
  <c r="H61" i="11021"/>
  <c r="H56" i="11021"/>
  <c r="H57" i="11021"/>
  <c r="H58" i="11021"/>
  <c r="H19" i="11021"/>
  <c r="G23" i="11023"/>
  <c r="G25" i="11023"/>
  <c r="G27" i="11023"/>
  <c r="G19" i="11023"/>
  <c r="G7" i="11023"/>
  <c r="G24" i="11023"/>
  <c r="G26" i="11023"/>
  <c r="G28" i="11023"/>
  <c r="H62" i="11021"/>
  <c r="G18" i="11023"/>
  <c r="G22" i="11023"/>
  <c r="O28" i="11023" l="1"/>
  <c r="M28" i="11023"/>
  <c r="O27" i="11023"/>
  <c r="M27" i="11023"/>
  <c r="O26" i="11023"/>
  <c r="M26" i="11023"/>
  <c r="M25" i="11023"/>
  <c r="O25" i="11023"/>
  <c r="O24" i="11023"/>
  <c r="M24" i="11023"/>
  <c r="M23" i="11023"/>
  <c r="O23" i="11023"/>
  <c r="O22" i="11023"/>
  <c r="M22" i="11023"/>
  <c r="M19" i="11023"/>
  <c r="O19" i="11023"/>
  <c r="O18" i="11023"/>
  <c r="M18" i="11023"/>
  <c r="M7" i="11023"/>
  <c r="O7" i="11023"/>
  <c r="B9" i="11020" l="1"/>
  <c r="B10" i="11020" s="1"/>
  <c r="B11" i="11020" s="1"/>
  <c r="B12" i="11020" s="1"/>
  <c r="B13" i="11020" s="1"/>
  <c r="B14" i="11020" s="1"/>
  <c r="B15" i="11020" s="1"/>
  <c r="B16" i="11020" s="1"/>
  <c r="B17" i="11020" s="1"/>
  <c r="B18" i="11020" s="1"/>
  <c r="B19" i="11020" s="1"/>
  <c r="B20" i="11020" s="1"/>
  <c r="B21" i="11020" s="1"/>
  <c r="B22" i="11020" s="1"/>
  <c r="B23" i="11020" s="1"/>
  <c r="B24" i="11020" s="1"/>
  <c r="B25" i="11020" s="1"/>
  <c r="B26" i="11020" s="1"/>
  <c r="B27" i="11020" s="1"/>
  <c r="B28" i="11020" s="1"/>
  <c r="B29" i="11020" s="1"/>
  <c r="B30" i="11020" s="1"/>
  <c r="B31" i="11020" s="1"/>
  <c r="B32" i="11020" s="1"/>
  <c r="B33" i="11020" s="1"/>
  <c r="B34" i="11020" s="1"/>
  <c r="B35" i="11020" s="1"/>
  <c r="B36" i="11020" s="1"/>
  <c r="B37" i="11020" s="1"/>
  <c r="B38" i="11020" s="1"/>
  <c r="B39" i="11020" s="1"/>
  <c r="B40" i="11020" s="1"/>
  <c r="B41" i="11020" s="1"/>
  <c r="B42" i="11020" s="1"/>
  <c r="B43" i="11020" s="1"/>
  <c r="B44" i="11020" s="1"/>
  <c r="B45" i="11020" s="1"/>
  <c r="B46" i="11020" s="1"/>
  <c r="B47" i="11020" s="1"/>
  <c r="B48" i="11020" s="1"/>
  <c r="B49" i="11020" s="1"/>
  <c r="B50" i="11020" s="1"/>
  <c r="B51" i="11020" s="1"/>
  <c r="B52" i="11020" s="1"/>
  <c r="B53" i="11020" s="1"/>
  <c r="B54" i="11020" s="1"/>
  <c r="B55" i="11020" s="1"/>
  <c r="B56" i="11020" s="1"/>
  <c r="B57" i="11020" s="1"/>
  <c r="B58" i="11020" s="1"/>
  <c r="B59" i="11020" s="1"/>
  <c r="B60" i="11020" s="1"/>
  <c r="B61" i="11020" s="1"/>
  <c r="B62" i="11020" s="1"/>
  <c r="B63" i="11020" s="1"/>
  <c r="B64" i="11020" s="1"/>
  <c r="B65" i="11020" s="1"/>
  <c r="B66" i="11020" s="1"/>
  <c r="B67" i="11020" s="1"/>
  <c r="B68" i="11020" s="1"/>
  <c r="B69" i="11020" s="1"/>
  <c r="B70" i="11020" s="1"/>
  <c r="H22" i="11020"/>
  <c r="P22" i="11020" s="1"/>
  <c r="H13" i="11020"/>
  <c r="P13" i="11020" s="1"/>
  <c r="H53" i="11020"/>
  <c r="H51" i="11020"/>
  <c r="P51" i="11020" s="1"/>
  <c r="H34" i="11020"/>
  <c r="H31" i="11020"/>
  <c r="H69" i="11020"/>
  <c r="P69" i="11020" s="1"/>
  <c r="H70" i="11020"/>
  <c r="P70" i="11020" s="1"/>
  <c r="G14" i="11023"/>
  <c r="G15" i="11023"/>
  <c r="L66" i="11021"/>
  <c r="L65" i="11021"/>
  <c r="H64" i="11021"/>
  <c r="L64" i="11021" s="1"/>
  <c r="H63" i="11021"/>
  <c r="L63" i="11021" s="1"/>
  <c r="L62" i="11021"/>
  <c r="H60" i="11021"/>
  <c r="L60" i="11021" s="1"/>
  <c r="H59" i="11021"/>
  <c r="L59" i="11021" s="1"/>
  <c r="L57" i="11021"/>
  <c r="L56" i="11021"/>
  <c r="L58" i="11021"/>
  <c r="F67" i="11021"/>
  <c r="H16" i="11021"/>
  <c r="P16" i="11021" s="1"/>
  <c r="H54" i="11020"/>
  <c r="N54" i="11020" s="1"/>
  <c r="H30" i="11020"/>
  <c r="N30" i="11020" s="1"/>
  <c r="H23" i="11020"/>
  <c r="P23" i="11020" s="1"/>
  <c r="H18" i="11020"/>
  <c r="P18" i="11020" s="1"/>
  <c r="H16" i="11020"/>
  <c r="P16" i="11020" s="1"/>
  <c r="H56" i="11020"/>
  <c r="P56" i="11020" s="1"/>
  <c r="H26" i="11020"/>
  <c r="P26" i="11020" s="1"/>
  <c r="H20" i="11020"/>
  <c r="H15" i="11020"/>
  <c r="N15" i="11020" s="1"/>
  <c r="H17" i="11020"/>
  <c r="N17" i="11020" s="1"/>
  <c r="H41" i="11020"/>
  <c r="N41" i="11020" s="1"/>
  <c r="H55" i="11020"/>
  <c r="N55" i="11020" s="1"/>
  <c r="H33" i="11020"/>
  <c r="N33" i="11020" s="1"/>
  <c r="H49" i="11020"/>
  <c r="N49" i="11020" s="1"/>
  <c r="H28" i="11020"/>
  <c r="N28" i="11020" s="1"/>
  <c r="H45" i="11020"/>
  <c r="N45" i="11020" s="1"/>
  <c r="H25" i="11020"/>
  <c r="N25" i="11020" s="1"/>
  <c r="H21" i="11020"/>
  <c r="P21" i="11020" s="1"/>
  <c r="H32" i="11020"/>
  <c r="P32" i="11020" s="1"/>
  <c r="H24" i="11020"/>
  <c r="P24" i="11020" s="1"/>
  <c r="H36" i="11020"/>
  <c r="N36" i="11020" s="1"/>
  <c r="H40" i="11020"/>
  <c r="N40" i="11020" s="1"/>
  <c r="H42" i="11020"/>
  <c r="N42" i="11020" s="1"/>
  <c r="H47" i="11020"/>
  <c r="N47" i="11020" s="1"/>
  <c r="H14" i="11020"/>
  <c r="P14" i="11020" s="1"/>
  <c r="H19" i="11020"/>
  <c r="P19" i="11020" s="1"/>
  <c r="H11" i="11020"/>
  <c r="P11" i="11020" s="1"/>
  <c r="H27" i="11020"/>
  <c r="P27" i="11020" s="1"/>
  <c r="H12" i="11020"/>
  <c r="P12" i="11020" s="1"/>
  <c r="H35" i="11020"/>
  <c r="N35" i="11020" s="1"/>
  <c r="H39" i="11020"/>
  <c r="P39" i="11020" s="1"/>
  <c r="H48" i="11020"/>
  <c r="N48" i="11020" s="1"/>
  <c r="H37" i="11020"/>
  <c r="P37" i="11020" s="1"/>
  <c r="H44" i="11020"/>
  <c r="N44" i="11020" s="1"/>
  <c r="H68" i="11020"/>
  <c r="N68" i="11020" s="1"/>
  <c r="W123" i="11021"/>
  <c r="W116" i="11021" s="1"/>
  <c r="V98" i="11021"/>
  <c r="W81" i="11021" s="1"/>
  <c r="W80" i="11021"/>
  <c r="W94" i="11021"/>
  <c r="W91" i="11021"/>
  <c r="W79" i="11021"/>
  <c r="V205" i="11023"/>
  <c r="W200" i="11023" s="1"/>
  <c r="U191" i="11023"/>
  <c r="U192" i="11023"/>
  <c r="U185" i="11023"/>
  <c r="U187" i="11023"/>
  <c r="U190" i="11023"/>
  <c r="U201" i="11023"/>
  <c r="U186" i="11023"/>
  <c r="U193" i="11023"/>
  <c r="U200" i="11023"/>
  <c r="U194" i="11023"/>
  <c r="U203" i="11023"/>
  <c r="U182" i="11023"/>
  <c r="U197" i="11023"/>
  <c r="U189" i="11023"/>
  <c r="U204" i="11023"/>
  <c r="U183" i="11023"/>
  <c r="U198" i="11023"/>
  <c r="U184" i="11023"/>
  <c r="U199" i="11023"/>
  <c r="U196" i="11023"/>
  <c r="U195" i="11023"/>
  <c r="U188" i="11023"/>
  <c r="U202" i="11023"/>
  <c r="W192" i="11023"/>
  <c r="W188" i="11023"/>
  <c r="W185" i="11023"/>
  <c r="W194" i="11023"/>
  <c r="K20" i="11024"/>
  <c r="F71" i="11020"/>
  <c r="D67" i="11021"/>
  <c r="L71" i="11020"/>
  <c r="L20" i="11021"/>
  <c r="I29" i="11023"/>
  <c r="K29" i="11023"/>
  <c r="J67" i="11021"/>
  <c r="W92" i="11021"/>
  <c r="W95" i="11021"/>
  <c r="W87" i="11021"/>
  <c r="H52" i="11020"/>
  <c r="H29" i="11020"/>
  <c r="H17" i="11021"/>
  <c r="N17" i="11021" s="1"/>
  <c r="J20" i="11021"/>
  <c r="J71" i="11020"/>
  <c r="W112" i="11021" l="1"/>
  <c r="W93" i="11021"/>
  <c r="W88" i="11021"/>
  <c r="W119" i="11021"/>
  <c r="W120" i="11021"/>
  <c r="W114" i="11021"/>
  <c r="W118" i="11021"/>
  <c r="W113" i="11021"/>
  <c r="W117" i="11021"/>
  <c r="W115" i="11021"/>
  <c r="W86" i="11021"/>
  <c r="W121" i="11021"/>
  <c r="W90" i="11021"/>
  <c r="W89" i="11021"/>
  <c r="W97" i="11021"/>
  <c r="W96" i="11021"/>
  <c r="W85" i="11021"/>
  <c r="L67" i="11021"/>
  <c r="H62" i="11020"/>
  <c r="H57" i="11020"/>
  <c r="N57" i="11020" s="1"/>
  <c r="W191" i="11023"/>
  <c r="W203" i="11023"/>
  <c r="H61" i="11020"/>
  <c r="P61" i="11020" s="1"/>
  <c r="H59" i="11020"/>
  <c r="N59" i="11020" s="1"/>
  <c r="H6" i="11021"/>
  <c r="N6" i="11021" s="1"/>
  <c r="H15" i="11021"/>
  <c r="P15" i="11021" s="1"/>
  <c r="H63" i="11020"/>
  <c r="N63" i="11020" s="1"/>
  <c r="H64" i="11020"/>
  <c r="N64" i="11020" s="1"/>
  <c r="H65" i="11020"/>
  <c r="N65" i="11020" s="1"/>
  <c r="N70" i="11020"/>
  <c r="H9" i="11020"/>
  <c r="H67" i="11020"/>
  <c r="N67" i="11020" s="1"/>
  <c r="H60" i="11020"/>
  <c r="N60" i="11020" s="1"/>
  <c r="H58" i="11020"/>
  <c r="N58" i="11020" s="1"/>
  <c r="H11" i="11021"/>
  <c r="P11" i="11021" s="1"/>
  <c r="H8" i="11021"/>
  <c r="N8" i="11021" s="1"/>
  <c r="H14" i="11021"/>
  <c r="N14" i="11021" s="1"/>
  <c r="M15" i="11023"/>
  <c r="O15" i="11023"/>
  <c r="O14" i="11023"/>
  <c r="M14" i="11023"/>
  <c r="H67" i="11021"/>
  <c r="W187" i="11023"/>
  <c r="W197" i="11023"/>
  <c r="W198" i="11023"/>
  <c r="W183" i="11023"/>
  <c r="W184" i="11023"/>
  <c r="W204" i="11023"/>
  <c r="W186" i="11023"/>
  <c r="W195" i="11023"/>
  <c r="W201" i="11023"/>
  <c r="W182" i="11023"/>
  <c r="W199" i="11023"/>
  <c r="W202" i="11023"/>
  <c r="W190" i="11023"/>
  <c r="W189" i="11023"/>
  <c r="W193" i="11023"/>
  <c r="W196" i="11023"/>
  <c r="N23" i="11020"/>
  <c r="N21" i="11020"/>
  <c r="G16" i="11023"/>
  <c r="F13" i="11024"/>
  <c r="M25" i="11024" s="1"/>
  <c r="E29" i="11023"/>
  <c r="O152" i="11023" s="1"/>
  <c r="P30" i="11020"/>
  <c r="N18" i="11020"/>
  <c r="P28" i="11020"/>
  <c r="G9" i="11023"/>
  <c r="G17" i="11023"/>
  <c r="G11" i="11023"/>
  <c r="G10" i="11023"/>
  <c r="H12" i="11021"/>
  <c r="P12" i="11021" s="1"/>
  <c r="F15" i="11024"/>
  <c r="M26" i="11024" s="1"/>
  <c r="E18" i="11024"/>
  <c r="D18" i="11024"/>
  <c r="F11" i="11024"/>
  <c r="M24" i="11024" s="1"/>
  <c r="P19" i="11021"/>
  <c r="H7" i="11021"/>
  <c r="P7" i="11021" s="1"/>
  <c r="H10" i="11021"/>
  <c r="N10" i="11021" s="1"/>
  <c r="H5" i="11021"/>
  <c r="P5" i="11021" s="1"/>
  <c r="H9" i="11021"/>
  <c r="P9" i="11021" s="1"/>
  <c r="N26" i="11020"/>
  <c r="H66" i="11020"/>
  <c r="N66" i="11020" s="1"/>
  <c r="P41" i="11020"/>
  <c r="P18" i="11021"/>
  <c r="N18" i="11021"/>
  <c r="F5" i="11024"/>
  <c r="M21" i="11024" s="1"/>
  <c r="F9" i="11024"/>
  <c r="M23" i="11024" s="1"/>
  <c r="H13" i="11021"/>
  <c r="N13" i="11021" s="1"/>
  <c r="N16" i="11021"/>
  <c r="P36" i="11020"/>
  <c r="P35" i="11020"/>
  <c r="P67" i="11020"/>
  <c r="C18" i="11024"/>
  <c r="N19" i="11021"/>
  <c r="F7" i="11024"/>
  <c r="M22" i="11024" s="1"/>
  <c r="P17" i="11021"/>
  <c r="G13" i="11023"/>
  <c r="P44" i="11020"/>
  <c r="P17" i="11020"/>
  <c r="N19" i="11020"/>
  <c r="N27" i="11020"/>
  <c r="P40" i="11020"/>
  <c r="N16" i="11020"/>
  <c r="N24" i="11020"/>
  <c r="P47" i="11020"/>
  <c r="P25" i="11020"/>
  <c r="P45" i="11020"/>
  <c r="N69" i="11020"/>
  <c r="P68" i="11020"/>
  <c r="P54" i="11020"/>
  <c r="H50" i="11020"/>
  <c r="P50" i="11020" s="1"/>
  <c r="H38" i="11020"/>
  <c r="N38" i="11020" s="1"/>
  <c r="C29" i="11023"/>
  <c r="G6" i="11023"/>
  <c r="G12" i="11023"/>
  <c r="H10" i="11020"/>
  <c r="N10" i="11020" s="1"/>
  <c r="P33" i="11020"/>
  <c r="P48" i="11020"/>
  <c r="H46" i="11020"/>
  <c r="P46" i="11020" s="1"/>
  <c r="P49" i="11020"/>
  <c r="N22" i="11020"/>
  <c r="P20" i="11020"/>
  <c r="N20" i="11020"/>
  <c r="P42" i="11020"/>
  <c r="H43" i="11020"/>
  <c r="P43" i="11020" s="1"/>
  <c r="N11" i="11020"/>
  <c r="N13" i="11020"/>
  <c r="N32" i="11020"/>
  <c r="N37" i="11020"/>
  <c r="N56" i="11020"/>
  <c r="N12" i="11020"/>
  <c r="N39" i="11020"/>
  <c r="P15" i="11020"/>
  <c r="N14" i="11020"/>
  <c r="P55" i="11020"/>
  <c r="N31" i="11020"/>
  <c r="P31" i="11020"/>
  <c r="P34" i="11020"/>
  <c r="N34" i="11020"/>
  <c r="N53" i="11020"/>
  <c r="P53" i="11020"/>
  <c r="P29" i="11020"/>
  <c r="N29" i="11020"/>
  <c r="N52" i="11020"/>
  <c r="P52" i="11020"/>
  <c r="N51" i="11020"/>
  <c r="P59" i="11020" l="1"/>
  <c r="P57" i="11020"/>
  <c r="N7" i="11021"/>
  <c r="P58" i="11020"/>
  <c r="P65" i="11020"/>
  <c r="P14" i="11021"/>
  <c r="P8" i="11021"/>
  <c r="D71" i="11020"/>
  <c r="P71" i="11020" s="1"/>
  <c r="P9" i="11020"/>
  <c r="N9" i="11020"/>
  <c r="H8" i="11020"/>
  <c r="H71" i="11020" s="1"/>
  <c r="N11" i="11021"/>
  <c r="F18" i="11024"/>
  <c r="M17" i="11023"/>
  <c r="O17" i="11023"/>
  <c r="O16" i="11023"/>
  <c r="M16" i="11023"/>
  <c r="O13" i="11023"/>
  <c r="M13" i="11023"/>
  <c r="O12" i="11023"/>
  <c r="M12" i="11023"/>
  <c r="M11" i="11023"/>
  <c r="O11" i="11023"/>
  <c r="O10" i="11023"/>
  <c r="M10" i="11023"/>
  <c r="O9" i="11023"/>
  <c r="M9" i="11023"/>
  <c r="M6" i="11023"/>
  <c r="O6" i="11023"/>
  <c r="W205" i="11023"/>
  <c r="N12" i="11021"/>
  <c r="P6" i="11021"/>
  <c r="N61" i="11020"/>
  <c r="P64" i="11020"/>
  <c r="G8" i="11023"/>
  <c r="N5" i="11021"/>
  <c r="N15" i="11021"/>
  <c r="N9" i="11021"/>
  <c r="H20" i="11021"/>
  <c r="M27" i="11024"/>
  <c r="K21" i="11024" s="1"/>
  <c r="P63" i="11020"/>
  <c r="P60" i="11020"/>
  <c r="P66" i="11020"/>
  <c r="P13" i="11021"/>
  <c r="P10" i="11021"/>
  <c r="P38" i="11020"/>
  <c r="P10" i="11020"/>
  <c r="N50" i="11020"/>
  <c r="N46" i="11020"/>
  <c r="N43" i="11020"/>
  <c r="N71" i="11020" l="1"/>
  <c r="P8" i="11020"/>
  <c r="N8" i="11020"/>
  <c r="G29" i="11023"/>
  <c r="M29" i="11023" s="1"/>
  <c r="V152" i="11023" s="1"/>
  <c r="O8" i="11023"/>
  <c r="M8" i="11023"/>
  <c r="K22" i="11024"/>
  <c r="K24" i="11024"/>
  <c r="K27" i="11024"/>
  <c r="P20" i="11021"/>
  <c r="N20" i="11021"/>
  <c r="K25" i="11024"/>
  <c r="K23" i="11024"/>
  <c r="K26" i="11024"/>
  <c r="O29" i="11023" l="1"/>
  <c r="Z152" i="11023" s="1"/>
</calcChain>
</file>

<file path=xl/sharedStrings.xml><?xml version="1.0" encoding="utf-8"?>
<sst xmlns="http://schemas.openxmlformats.org/spreadsheetml/2006/main" count="563" uniqueCount="251">
  <si>
    <t>INADE - Proyecto Especial Chavimochic</t>
  </si>
  <si>
    <t>Sindicato Energético S.A.</t>
  </si>
  <si>
    <t>Electro Oriente S.A.</t>
  </si>
  <si>
    <t>Electro Puno S.A.A.</t>
  </si>
  <si>
    <t>Electro Sur Este S.A.A.</t>
  </si>
  <si>
    <t>Electro Ucayali S.A.</t>
  </si>
  <si>
    <t>Electrocentro S.A.</t>
  </si>
  <si>
    <t>Electronoroeste S.A.</t>
  </si>
  <si>
    <t>Electronorte S.A.</t>
  </si>
  <si>
    <t>Electrosur S.A.</t>
  </si>
  <si>
    <t>Electro Pangoa S.A.</t>
  </si>
  <si>
    <t>( GW.h )</t>
  </si>
  <si>
    <t>Empresa</t>
  </si>
  <si>
    <t xml:space="preserve">TOTAL </t>
  </si>
  <si>
    <t>TOTAL</t>
  </si>
  <si>
    <t>SINERSA</t>
  </si>
  <si>
    <t>ELOR</t>
  </si>
  <si>
    <t>ELC</t>
  </si>
  <si>
    <t xml:space="preserve"> </t>
  </si>
  <si>
    <t>Clientes</t>
  </si>
  <si>
    <t>Generación</t>
  </si>
  <si>
    <t>Transmisión</t>
  </si>
  <si>
    <t>Distribución</t>
  </si>
  <si>
    <t>N°</t>
  </si>
  <si>
    <t>Consorcio Transmantaro S.A.</t>
  </si>
  <si>
    <t>(MW)</t>
  </si>
  <si>
    <t>Empresa de Servicios Eléctricos Municipales de Paramonga S.A.</t>
  </si>
  <si>
    <t>Luz del Sur S.A.A.</t>
  </si>
  <si>
    <t>Servicios Eléctricos Rioja S.A.</t>
  </si>
  <si>
    <t>Consorcio Energético Huancavelica S.A.</t>
  </si>
  <si>
    <t>CONENHUA</t>
  </si>
  <si>
    <t>%</t>
  </si>
  <si>
    <t xml:space="preserve">Potencia </t>
  </si>
  <si>
    <t>Instalada</t>
  </si>
  <si>
    <t>Producción</t>
  </si>
  <si>
    <t xml:space="preserve">Número </t>
  </si>
  <si>
    <t>km de línea por terna</t>
  </si>
  <si>
    <t xml:space="preserve">Nombre de la  empresa </t>
  </si>
  <si>
    <t>Nombre de la empresa</t>
  </si>
  <si>
    <t>MW/ trabajador</t>
  </si>
  <si>
    <t>GW.h/ trabajador</t>
  </si>
  <si>
    <t xml:space="preserve">Nombre de la empresa </t>
  </si>
  <si>
    <t xml:space="preserve">Venta energía </t>
  </si>
  <si>
    <t>Actividad</t>
  </si>
  <si>
    <t>Generadoras</t>
  </si>
  <si>
    <t>Transmisoras</t>
  </si>
  <si>
    <t>Distribuidoras</t>
  </si>
  <si>
    <t>Tipo de empresa</t>
  </si>
  <si>
    <t>Total</t>
  </si>
  <si>
    <t>Codigo</t>
  </si>
  <si>
    <t>Trab.</t>
  </si>
  <si>
    <t>Cliente/trab</t>
  </si>
  <si>
    <t>Eléctrica Santa Rosa S.A.C.</t>
  </si>
  <si>
    <t>Electronorte Medio S.A. - HIDRANDINA</t>
  </si>
  <si>
    <t>Empresa de Interés Local Hidroeléctrica Chacas S.A.</t>
  </si>
  <si>
    <t>Kallpa Generación S.A.</t>
  </si>
  <si>
    <t>Generadora de Energía del Perú S.A.</t>
  </si>
  <si>
    <t>Maja Energía S.A.C.</t>
  </si>
  <si>
    <t>DISTRIBUCION</t>
  </si>
  <si>
    <t>GTS Majes S.A.C.</t>
  </si>
  <si>
    <t>ELNM</t>
  </si>
  <si>
    <t>Empresa Municipal de Servicio Eléctrico de Tocache S.A.</t>
  </si>
  <si>
    <t>Empresa Municipal de Servicios Eléctricos Utcubamba S.A.C.</t>
  </si>
  <si>
    <t>ELN</t>
  </si>
  <si>
    <t>ATN 1 S.A.</t>
  </si>
  <si>
    <t>Eteselva S.R.L.</t>
  </si>
  <si>
    <t>Interconección Eléctrica ISA Perú S.A.</t>
  </si>
  <si>
    <t xml:space="preserve">Red de Energía del Perú S.A. </t>
  </si>
  <si>
    <t>Agro Industrial Paramonga S.A.A.</t>
  </si>
  <si>
    <t>Cía. Hidroeléctrica San Hilarión S.A.</t>
  </si>
  <si>
    <t>Compañia Eléctrica El Platanal S.A.</t>
  </si>
  <si>
    <t>Eléctrica Yanapampa S.A.C.</t>
  </si>
  <si>
    <t>Electro Dunas S.A.A.</t>
  </si>
  <si>
    <t>Electro Oriente S. A.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</si>
  <si>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</si>
  <si>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</si>
  <si>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</si>
  <si>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</si>
  <si>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</si>
  <si>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Empresa de Generación Huanza S.A.</t>
  </si>
  <si>
    <t>Empresa Eléctrica Rio Doble S.A.</t>
  </si>
  <si>
    <t>GTS Repartición S.A.C.</t>
  </si>
  <si>
    <t>Hidrocañete S.A.</t>
  </si>
  <si>
    <t>Hidroeléctrica Huanchor S.A.C.</t>
  </si>
  <si>
    <t>Petramas S.A.C.</t>
  </si>
  <si>
    <t>Proyecto Especial Chavimochic</t>
  </si>
  <si>
    <t>SDF Energía S.A.C.</t>
  </si>
  <si>
    <t>Termoselva S.R.L.</t>
  </si>
  <si>
    <t>ELP</t>
  </si>
  <si>
    <t>(*)</t>
  </si>
  <si>
    <t>TESUR</t>
  </si>
  <si>
    <t>SDF ENERGÍA</t>
  </si>
  <si>
    <t>Indicador*</t>
  </si>
  <si>
    <t>Incluye sólo numero de trabajadores directos informados por las empresas concesionarias. No incluye trabajadores por terceros.</t>
  </si>
  <si>
    <t>Fénix Power Perú S.A.</t>
  </si>
  <si>
    <t>(*) Incluye sólo numero de trabajadores directos informados por las empresas concesionarias. No incluye trabajadores por terceros.</t>
  </si>
  <si>
    <t>Luz del Sur S.A.</t>
  </si>
  <si>
    <t>TRES HERMANAS</t>
  </si>
  <si>
    <t>-</t>
  </si>
  <si>
    <t>EILHICHA</t>
  </si>
  <si>
    <t>REDESUR</t>
  </si>
  <si>
    <t>SERSA</t>
  </si>
  <si>
    <t>Empresa Generación y Comercialización de Servicio Público de Electricidad S.A.</t>
  </si>
  <si>
    <t>Consorcio Eléctrico de Villacuri S.A.C.</t>
  </si>
  <si>
    <t>Empresa Distribuidora y Comercializadora de Energía Electrica San Ramón de Pangoa S.A.</t>
  </si>
  <si>
    <t>Sociedad Electrica del Sur Oeste S.A.</t>
  </si>
  <si>
    <t>Enel Distribución Perú S.A.A.1</t>
  </si>
  <si>
    <t>SEAL</t>
  </si>
  <si>
    <t>ELSE</t>
  </si>
  <si>
    <t>ENOSA</t>
  </si>
  <si>
    <t>ELPUNO</t>
  </si>
  <si>
    <t>NUMERO DE CLIENTES / TRABAJADOR 2016 (DE MAYOR A MENOR)</t>
  </si>
  <si>
    <t>COELVISA</t>
  </si>
  <si>
    <t>ENEDIS</t>
  </si>
  <si>
    <t>ELDUNAS</t>
  </si>
  <si>
    <t>EDELSA</t>
  </si>
  <si>
    <t>EGEPSA</t>
  </si>
  <si>
    <t>LUZ del SUR</t>
  </si>
  <si>
    <t>ELU</t>
  </si>
  <si>
    <t>ELS</t>
  </si>
  <si>
    <t>CHAVIMOCHIC</t>
  </si>
  <si>
    <t>TOCACHE</t>
  </si>
  <si>
    <t>EPASA</t>
  </si>
  <si>
    <t>EMSEU</t>
  </si>
  <si>
    <t>EMSEMSA</t>
  </si>
  <si>
    <t>Asociación Santa Lucia de Chacas</t>
  </si>
  <si>
    <t>Empresa de Generación Huallaga S.A.</t>
  </si>
  <si>
    <t>Empresa de Generación Eléctrica Canchayllo S.A.C.</t>
  </si>
  <si>
    <t>ENGIE Energía Perú S.A.</t>
  </si>
  <si>
    <t>Energía Eólica S.A.</t>
  </si>
  <si>
    <t>Statkraft Perú S.A.</t>
  </si>
  <si>
    <t>Termochilca S.A.</t>
  </si>
  <si>
    <t>EMPRESA</t>
  </si>
  <si>
    <t>CÓDIGO</t>
  </si>
  <si>
    <t>MW/TRAB.</t>
  </si>
  <si>
    <t>CHINANGO</t>
  </si>
  <si>
    <t>CERRO VERDE</t>
  </si>
  <si>
    <t>EGEHUALLAGA</t>
  </si>
  <si>
    <t>ENGIE PERU</t>
  </si>
  <si>
    <t>KALLPA</t>
  </si>
  <si>
    <t>ENERGIA EOLICA</t>
  </si>
  <si>
    <t>FÉNIX POWER</t>
  </si>
  <si>
    <t>ENEL PERU</t>
  </si>
  <si>
    <t>ENEL PIURA</t>
  </si>
  <si>
    <t>TERMOSELVA</t>
  </si>
  <si>
    <t>TERMOCHILCA</t>
  </si>
  <si>
    <t>EGASA</t>
  </si>
  <si>
    <t>CELEPSA</t>
  </si>
  <si>
    <t xml:space="preserve">STATKRAFT </t>
  </si>
  <si>
    <t>CANCHAYLLO</t>
  </si>
  <si>
    <t>Número de trabajador</t>
  </si>
  <si>
    <t>Indicadores*</t>
  </si>
  <si>
    <t>Indicador*
km/ trabajador</t>
  </si>
  <si>
    <t>Código</t>
  </si>
  <si>
    <t>NT</t>
  </si>
  <si>
    <t xml:space="preserve">Cliente/ trabajador </t>
  </si>
  <si>
    <t xml:space="preserve">GW.h/ trabajador </t>
  </si>
  <si>
    <t>ABY Transmisión Sur S.A.</t>
  </si>
  <si>
    <t>Abengoa Transmisión Norte S.A.</t>
  </si>
  <si>
    <t>Red Eléctrica del Sur S.A.</t>
  </si>
  <si>
    <t>Transmisora Eléctrica del Sur S.A.</t>
  </si>
  <si>
    <t>Etenorte S.R.L.</t>
  </si>
  <si>
    <t>ATN</t>
  </si>
  <si>
    <t>ABY</t>
  </si>
  <si>
    <t>ATN 1</t>
  </si>
  <si>
    <t>CTM</t>
  </si>
  <si>
    <t>ETENORTE</t>
  </si>
  <si>
    <t>ETESELVA</t>
  </si>
  <si>
    <t>ISA PERU</t>
  </si>
  <si>
    <t>REP</t>
  </si>
  <si>
    <t>CODIGO</t>
  </si>
  <si>
    <t>NUMERO</t>
  </si>
  <si>
    <t>Administración</t>
  </si>
  <si>
    <t>Comercialización</t>
  </si>
  <si>
    <t>Servicios auxiliares</t>
  </si>
  <si>
    <t>Huaura Power Group S.A.</t>
  </si>
  <si>
    <t>Parque Eólico Marcona S.A.C.</t>
  </si>
  <si>
    <t>Parque Eólico Tres Hermanas S.A.C.</t>
  </si>
  <si>
    <t>Planta de Reserva Fría de Generación Éten S.A.</t>
  </si>
  <si>
    <t>Shougang Generación Eléctrica S.A.A.</t>
  </si>
  <si>
    <t>Sociedad Minera Cerro Verde S.A.A.</t>
  </si>
  <si>
    <t>Número de Trabajadores
directos</t>
  </si>
  <si>
    <t>Número de Trabajadores
Serv.por terceros</t>
  </si>
  <si>
    <t>Empresa de Generación Eléctrica Junín S.A.C.</t>
  </si>
  <si>
    <t>Hidroeléctrica Santa Cruz S.A.C.</t>
  </si>
  <si>
    <t>Moquegua FV S.A.C.</t>
  </si>
  <si>
    <t>Tacna Solar S.A.C.</t>
  </si>
  <si>
    <t>Chinango S.A.C</t>
  </si>
  <si>
    <t>Bioenergía del Chira S.A.</t>
  </si>
  <si>
    <t>Central Hidroeléctrica de Langui S.A.</t>
  </si>
  <si>
    <t>Enel distribución Perú S.A.A.</t>
  </si>
  <si>
    <t>Número trabajadores
directos</t>
  </si>
  <si>
    <t>Número trabajadores
serv. Por terceros</t>
  </si>
  <si>
    <t>Número trabajadores
Totales</t>
  </si>
  <si>
    <t>Hidrandina S.A.</t>
  </si>
  <si>
    <t>Egepsa S.A.</t>
  </si>
  <si>
    <t>Sociedad Eléctrica del Sur Oeste S.A.</t>
  </si>
  <si>
    <t>Trabajadores
directos</t>
  </si>
  <si>
    <t>Tipo</t>
  </si>
  <si>
    <t>Directos</t>
  </si>
  <si>
    <t>Servicios por terceros</t>
  </si>
  <si>
    <t>6.1 NÚMERO DE TRABAJADORES POR ACTIVIDAD - Directos</t>
  </si>
  <si>
    <t>Transmisora Electrica del Sur S.A.</t>
  </si>
  <si>
    <t>AGROAURORA</t>
  </si>
  <si>
    <t>Electro Sur S.A.</t>
  </si>
  <si>
    <t>Consorcio Eléctrico de Villacurí S.A.C.</t>
  </si>
  <si>
    <t>SAMAY</t>
  </si>
  <si>
    <t>Orazul Energy Perú S.A</t>
  </si>
  <si>
    <t>ENEL GREEN</t>
  </si>
  <si>
    <t>Samay I S.A.</t>
  </si>
  <si>
    <t>Andean Power S.A.C.</t>
  </si>
  <si>
    <t>Empresa de Generación Eléctrica Santa Ana S.R.L.</t>
  </si>
  <si>
    <t>Inland Energy S.A.C.</t>
  </si>
  <si>
    <t>Celepsa Renovables S.R.L. (1)</t>
  </si>
  <si>
    <t>Electro Zaña S.A.C.</t>
  </si>
  <si>
    <t>Empresa de Distribución y Comercialización de Electricidad San Ramon S.A.</t>
  </si>
  <si>
    <t>Empresa de Generacion Electrica Machupicchu S.A.</t>
  </si>
  <si>
    <t>Agroaurora S.A.C.</t>
  </si>
  <si>
    <t>Compañia Hidroeléctrica Tingo S.A.</t>
  </si>
  <si>
    <t>E.A.W. Muller S.A.</t>
  </si>
  <si>
    <t>Empresa de Generación Eléctrica Rio Baños S.A.C.</t>
  </si>
  <si>
    <t>Empresa Eléctrica Agua Azul S.A.</t>
  </si>
  <si>
    <t>Enel Generación Perú S.A.A.</t>
  </si>
  <si>
    <t>Enel Generación Piura S.A.</t>
  </si>
  <si>
    <t>ENEL Green Power Perú S.A.</t>
  </si>
  <si>
    <t>Genrent del Peru S.A.C.</t>
  </si>
  <si>
    <t>Panamericana Solar S.A.C.</t>
  </si>
  <si>
    <t>ORAZUL</t>
  </si>
  <si>
    <t>Infraestructuras y Energias del Peru SAC</t>
  </si>
  <si>
    <t>Aby Transmision Sur S.A</t>
  </si>
  <si>
    <t>Hydro Pátapo S.A.C.</t>
  </si>
  <si>
    <t>Enel Distribución Perú S.A.A.</t>
  </si>
  <si>
    <t>PRF ETEN</t>
  </si>
  <si>
    <t>ATN S.A</t>
  </si>
  <si>
    <t>(*) Cantidad de trabajadores  declarados por las empresas concesionarias.</t>
  </si>
  <si>
    <t>Indicador</t>
  </si>
  <si>
    <t>6.2 NÚMERO DE TRABAJADORES POR ACTIVIDAD - Servicio por terceros</t>
  </si>
  <si>
    <t>6.4.   NÚMERO DE TRABAJADORES EN  EMPRESAS QUE GENERAN ENERGÍA ELÉCTRICA (*)</t>
  </si>
  <si>
    <t>6.4.1.  Número de Trabajadores por empresa generadora</t>
  </si>
  <si>
    <t>6.4.2.  Número de trabajadores por empresa distribuidora que desarrolla actividad de generación</t>
  </si>
  <si>
    <t>6.5     NÚMERO DE TRABAJADORES  POR EMPRESA DE TRANSMISIÓN</t>
  </si>
  <si>
    <t>6.6.   NÚMERO DE TRABAJADORES POR EMPRESA DISTRIBUIDORA</t>
  </si>
  <si>
    <t>Total de Trabajadores</t>
  </si>
  <si>
    <t>Número de Trabajadores
Directos</t>
  </si>
  <si>
    <t>Número de Trabajadores
Serv. por Terceros</t>
  </si>
  <si>
    <t>Potencia Instalada (MW)</t>
  </si>
  <si>
    <t>Producción (GW.h)</t>
  </si>
  <si>
    <t>Trabajadores
Serv. por Terceros</t>
  </si>
  <si>
    <t>Trabajadores</t>
  </si>
  <si>
    <t>Total de</t>
  </si>
  <si>
    <t>6.3 TOTAL DE NÚMERO DE TRABAJADORES POR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</si>
</sst>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0.0"/>
    <numFmt numFmtId="167" formatCode="_-* #,##0.00\ _P_t_s_-;\-* #,##0.00\ _P_t_s_-;_-* &quot;-&quot;??\ _P_t_s_-;_-@_-"/>
    <numFmt numFmtId="168" formatCode="&quot;S/.&quot;#,##0\ ;\(&quot;S/.&quot;#,##0\)"/>
    <numFmt numFmtId="169" formatCode="*Ȃ_([$€]* #,##0.00_);\⠭[$€]* #,##0.00_)_(;_([$€]* #,##0.00_);_(@_)"/>
    <numFmt numFmtId="170" formatCode="\(0\)"/>
    <numFmt numFmtId="171" formatCode="0.0%"/>
  </numFmts>
  <fonts count="7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Courier New"/>
      <family val="3"/>
    </font>
    <font>
      <i/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name val="Arial"/>
      <family val="2"/>
    </font>
    <font>
      <sz val="12"/>
      <name val="Modern"/>
      <family val="3"/>
      <charset val="255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0.5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indexed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A00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0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57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57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57" fillId="31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57" fillId="32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57" fillId="3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7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57" fillId="3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57" fillId="37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57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57" fillId="3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57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58" fillId="41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58" fillId="42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58" fillId="4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58" fillId="44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58" fillId="45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58" fillId="46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25" fillId="3" borderId="0" applyNumberFormat="0" applyBorder="0" applyAlignment="0" applyProtection="0"/>
    <xf numFmtId="0" fontId="19" fillId="4" borderId="0" applyNumberFormat="0" applyBorder="0" applyAlignment="0" applyProtection="0"/>
    <xf numFmtId="0" fontId="59" fillId="4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1" applyNumberFormat="0" applyAlignment="0" applyProtection="0"/>
    <xf numFmtId="0" fontId="20" fillId="22" borderId="1" applyNumberFormat="0" applyAlignment="0" applyProtection="0"/>
    <xf numFmtId="0" fontId="60" fillId="48" borderId="66" applyNumberFormat="0" applyAlignment="0" applyProtection="0"/>
    <xf numFmtId="0" fontId="20" fillId="22" borderId="1" applyNumberFormat="0" applyAlignment="0" applyProtection="0"/>
    <xf numFmtId="0" fontId="51" fillId="23" borderId="1" applyNumberFormat="0" applyAlignment="0" applyProtection="0"/>
    <xf numFmtId="0" fontId="21" fillId="24" borderId="2" applyNumberFormat="0" applyAlignment="0" applyProtection="0"/>
    <xf numFmtId="0" fontId="61" fillId="49" borderId="67" applyNumberFormat="0" applyAlignment="0" applyProtection="0"/>
    <xf numFmtId="0" fontId="21" fillId="24" borderId="2" applyNumberFormat="0" applyAlignment="0" applyProtection="0"/>
    <xf numFmtId="0" fontId="22" fillId="0" borderId="3" applyNumberFormat="0" applyFill="0" applyAlignment="0" applyProtection="0"/>
    <xf numFmtId="0" fontId="62" fillId="0" borderId="68" applyNumberFormat="0" applyFill="0" applyAlignment="0" applyProtection="0"/>
    <xf numFmtId="0" fontId="22" fillId="0" borderId="3" applyNumberFormat="0" applyFill="0" applyAlignment="0" applyProtection="0"/>
    <xf numFmtId="0" fontId="28" fillId="0" borderId="4" applyNumberFormat="0" applyFill="0" applyAlignment="0" applyProtection="0"/>
    <xf numFmtId="0" fontId="21" fillId="24" borderId="2" applyNumberFormat="0" applyAlignment="0" applyProtection="0"/>
    <xf numFmtId="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58" fillId="50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58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8" fillId="52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58" fillId="53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16" borderId="0" applyNumberFormat="0" applyBorder="0" applyAlignment="0" applyProtection="0"/>
    <xf numFmtId="0" fontId="58" fillId="5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58" fillId="55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24" fillId="7" borderId="1" applyNumberFormat="0" applyAlignment="0" applyProtection="0"/>
    <xf numFmtId="0" fontId="64" fillId="56" borderId="66" applyNumberFormat="0" applyAlignment="0" applyProtection="0"/>
    <xf numFmtId="0" fontId="24" fillId="7" borderId="1" applyNumberFormat="0" applyAlignment="0" applyProtection="0"/>
    <xf numFmtId="0" fontId="24" fillId="13" borderId="1" applyNumberFormat="0" applyAlignment="0" applyProtection="0"/>
    <xf numFmtId="169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65" fillId="57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4" fillId="7" borderId="1" applyNumberFormat="0" applyAlignment="0" applyProtection="0"/>
    <xf numFmtId="0" fontId="22" fillId="0" borderId="3" applyNumberFormat="0" applyFill="0" applyAlignment="0" applyProtection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6" fillId="13" borderId="0" applyNumberFormat="0" applyBorder="0" applyAlignment="0" applyProtection="0"/>
    <xf numFmtId="0" fontId="66" fillId="58" borderId="0" applyNumberFormat="0" applyBorder="0" applyAlignment="0" applyProtection="0"/>
    <xf numFmtId="0" fontId="26" fillId="13" borderId="0" applyNumberFormat="0" applyBorder="0" applyAlignment="0" applyProtection="0"/>
    <xf numFmtId="0" fontId="53" fillId="13" borderId="0" applyNumberFormat="0" applyBorder="0" applyAlignment="0" applyProtection="0"/>
    <xf numFmtId="0" fontId="57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7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7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43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10" borderId="6" applyNumberFormat="0" applyFont="0" applyAlignment="0" applyProtection="0"/>
    <xf numFmtId="0" fontId="48" fillId="59" borderId="69" applyNumberFormat="0" applyFont="0" applyAlignment="0" applyProtection="0"/>
    <xf numFmtId="0" fontId="5" fillId="10" borderId="6" applyNumberFormat="0" applyFont="0" applyAlignment="0" applyProtection="0"/>
    <xf numFmtId="0" fontId="50" fillId="10" borderId="6" applyNumberFormat="0" applyFont="0" applyAlignment="0" applyProtection="0"/>
    <xf numFmtId="0" fontId="5" fillId="10" borderId="6" applyNumberFormat="0" applyFont="0" applyAlignment="0" applyProtection="0"/>
    <xf numFmtId="0" fontId="5" fillId="10" borderId="6" applyNumberFormat="0" applyFont="0" applyAlignment="0" applyProtection="0"/>
    <xf numFmtId="0" fontId="11" fillId="10" borderId="6" applyNumberFormat="0" applyFont="0" applyAlignment="0" applyProtection="0"/>
    <xf numFmtId="0" fontId="27" fillId="22" borderId="7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42" fillId="0" borderId="0">
      <alignment horizontal="center" vertical="center"/>
      <protection locked="0"/>
    </xf>
    <xf numFmtId="0" fontId="27" fillId="22" borderId="7" applyNumberFormat="0" applyAlignment="0" applyProtection="0"/>
    <xf numFmtId="0" fontId="67" fillId="48" borderId="70" applyNumberFormat="0" applyAlignment="0" applyProtection="0"/>
    <xf numFmtId="0" fontId="27" fillId="22" borderId="7" applyNumberFormat="0" applyAlignment="0" applyProtection="0"/>
    <xf numFmtId="0" fontId="27" fillId="23" borderId="7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71" fillId="0" borderId="71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72" fillId="0" borderId="72" applyNumberFormat="0" applyFill="0" applyAlignment="0" applyProtection="0"/>
    <xf numFmtId="0" fontId="32" fillId="0" borderId="9" applyNumberFormat="0" applyFill="0" applyAlignment="0" applyProtection="0"/>
    <xf numFmtId="0" fontId="55" fillId="0" borderId="10" applyNumberFormat="0" applyFill="0" applyAlignment="0" applyProtection="0"/>
    <xf numFmtId="0" fontId="23" fillId="0" borderId="5" applyNumberFormat="0" applyFill="0" applyAlignment="0" applyProtection="0"/>
    <xf numFmtId="0" fontId="63" fillId="0" borderId="73" applyNumberFormat="0" applyFill="0" applyAlignment="0" applyProtection="0"/>
    <xf numFmtId="0" fontId="23" fillId="0" borderId="5" applyNumberFormat="0" applyFill="0" applyAlignment="0" applyProtection="0"/>
    <xf numFmtId="0" fontId="52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73" fillId="0" borderId="74" applyNumberFormat="0" applyFill="0" applyAlignment="0" applyProtection="0"/>
    <xf numFmtId="0" fontId="33" fillId="0" borderId="12" applyNumberFormat="0" applyFill="0" applyAlignment="0" applyProtection="0"/>
    <xf numFmtId="0" fontId="33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horizontal="left"/>
    </xf>
    <xf numFmtId="1" fontId="0" fillId="0" borderId="0" xfId="0" applyNumberFormat="1"/>
    <xf numFmtId="0" fontId="0" fillId="0" borderId="0" xfId="0" applyFill="1"/>
    <xf numFmtId="1" fontId="0" fillId="0" borderId="0" xfId="0" applyNumberFormat="1" applyBorder="1"/>
    <xf numFmtId="0" fontId="0" fillId="0" borderId="0" xfId="0" applyFill="1" applyBorder="1" applyAlignment="1">
      <alignment vertical="center"/>
    </xf>
    <xf numFmtId="0" fontId="10" fillId="0" borderId="0" xfId="0" applyFont="1" applyFill="1" applyBorder="1"/>
    <xf numFmtId="2" fontId="0" fillId="0" borderId="0" xfId="0" applyNumberFormat="1" applyFill="1" applyBorder="1"/>
    <xf numFmtId="166" fontId="0" fillId="0" borderId="0" xfId="0" applyNumberFormat="1"/>
    <xf numFmtId="0" fontId="0" fillId="27" borderId="0" xfId="0" applyFill="1"/>
    <xf numFmtId="0" fontId="0" fillId="27" borderId="0" xfId="0" applyFill="1" applyAlignment="1">
      <alignment horizontal="center"/>
    </xf>
    <xf numFmtId="0" fontId="7" fillId="27" borderId="0" xfId="0" applyFont="1" applyFill="1"/>
    <xf numFmtId="0" fontId="4" fillId="27" borderId="0" xfId="0" applyFont="1" applyFill="1"/>
    <xf numFmtId="0" fontId="10" fillId="27" borderId="0" xfId="0" applyFont="1" applyFill="1"/>
    <xf numFmtId="0" fontId="0" fillId="27" borderId="23" xfId="0" applyFill="1" applyBorder="1" applyAlignment="1">
      <alignment horizontal="center" vertical="center"/>
    </xf>
    <xf numFmtId="3" fontId="0" fillId="27" borderId="0" xfId="0" applyNumberFormat="1" applyFill="1" applyBorder="1" applyAlignment="1">
      <alignment vertical="center"/>
    </xf>
    <xf numFmtId="4" fontId="0" fillId="27" borderId="16" xfId="0" applyNumberFormat="1" applyFill="1" applyBorder="1" applyAlignment="1">
      <alignment vertical="center"/>
    </xf>
    <xf numFmtId="4" fontId="0" fillId="27" borderId="17" xfId="0" applyNumberFormat="1" applyFill="1" applyBorder="1" applyAlignment="1">
      <alignment vertical="center"/>
    </xf>
    <xf numFmtId="3" fontId="0" fillId="27" borderId="16" xfId="0" applyNumberFormat="1" applyFill="1" applyBorder="1" applyAlignment="1">
      <alignment vertical="center"/>
    </xf>
    <xf numFmtId="3" fontId="0" fillId="27" borderId="17" xfId="0" applyNumberFormat="1" applyFill="1" applyBorder="1" applyAlignment="1">
      <alignment vertical="center"/>
    </xf>
    <xf numFmtId="2" fontId="0" fillId="27" borderId="16" xfId="0" applyNumberFormat="1" applyFill="1" applyBorder="1" applyAlignment="1">
      <alignment vertical="center"/>
    </xf>
    <xf numFmtId="166" fontId="0" fillId="27" borderId="25" xfId="0" applyNumberFormat="1" applyFill="1" applyBorder="1" applyAlignment="1">
      <alignment vertical="center"/>
    </xf>
    <xf numFmtId="0" fontId="2" fillId="27" borderId="26" xfId="0" applyFont="1" applyFill="1" applyBorder="1" applyAlignment="1">
      <alignment horizontal="left" vertical="center"/>
    </xf>
    <xf numFmtId="3" fontId="2" fillId="27" borderId="28" xfId="0" applyNumberFormat="1" applyFont="1" applyFill="1" applyBorder="1" applyAlignment="1">
      <alignment horizontal="right" vertical="center"/>
    </xf>
    <xf numFmtId="3" fontId="2" fillId="27" borderId="27" xfId="0" applyNumberFormat="1" applyFont="1" applyFill="1" applyBorder="1" applyAlignment="1">
      <alignment horizontal="right" vertical="center"/>
    </xf>
    <xf numFmtId="3" fontId="2" fillId="27" borderId="28" xfId="0" applyNumberFormat="1" applyFont="1" applyFill="1" applyBorder="1" applyAlignment="1">
      <alignment vertical="center"/>
    </xf>
    <xf numFmtId="0" fontId="0" fillId="27" borderId="27" xfId="0" applyFill="1" applyBorder="1" applyAlignment="1">
      <alignment vertical="center"/>
    </xf>
    <xf numFmtId="4" fontId="2" fillId="27" borderId="28" xfId="0" applyNumberFormat="1" applyFont="1" applyFill="1" applyBorder="1" applyAlignment="1">
      <alignment vertical="center"/>
    </xf>
    <xf numFmtId="4" fontId="2" fillId="27" borderId="27" xfId="0" applyNumberFormat="1" applyFont="1" applyFill="1" applyBorder="1" applyAlignment="1">
      <alignment vertical="center"/>
    </xf>
    <xf numFmtId="3" fontId="2" fillId="27" borderId="27" xfId="0" applyNumberFormat="1" applyFont="1" applyFill="1" applyBorder="1" applyAlignment="1">
      <alignment vertical="center"/>
    </xf>
    <xf numFmtId="2" fontId="13" fillId="27" borderId="28" xfId="0" applyNumberFormat="1" applyFont="1" applyFill="1" applyBorder="1" applyAlignment="1">
      <alignment vertical="center"/>
    </xf>
    <xf numFmtId="166" fontId="0" fillId="27" borderId="29" xfId="0" applyNumberFormat="1" applyFill="1" applyBorder="1" applyAlignment="1">
      <alignment vertical="center"/>
    </xf>
    <xf numFmtId="4" fontId="0" fillId="27" borderId="0" xfId="0" applyNumberFormat="1" applyFill="1"/>
    <xf numFmtId="0" fontId="11" fillId="27" borderId="0" xfId="0" applyFont="1" applyFill="1" applyAlignment="1">
      <alignment horizontal="center"/>
    </xf>
    <xf numFmtId="0" fontId="11" fillId="27" borderId="0" xfId="0" applyFont="1" applyFill="1" applyBorder="1"/>
    <xf numFmtId="170" fontId="11" fillId="27" borderId="0" xfId="0" applyNumberFormat="1" applyFont="1" applyFill="1" applyBorder="1" applyAlignment="1">
      <alignment horizontal="center"/>
    </xf>
    <xf numFmtId="0" fontId="0" fillId="27" borderId="0" xfId="0" applyFill="1" applyBorder="1"/>
    <xf numFmtId="0" fontId="0" fillId="27" borderId="0" xfId="0" applyNumberFormat="1" applyFill="1" applyBorder="1" applyAlignment="1">
      <alignment horizontal="center"/>
    </xf>
    <xf numFmtId="3" fontId="0" fillId="27" borderId="0" xfId="0" applyNumberFormat="1" applyFill="1"/>
    <xf numFmtId="0" fontId="4" fillId="27" borderId="0" xfId="0" applyFont="1" applyFill="1" applyAlignment="1">
      <alignment horizontal="center"/>
    </xf>
    <xf numFmtId="0" fontId="4" fillId="27" borderId="0" xfId="0" applyFont="1" applyFill="1" applyAlignment="1">
      <alignment horizontal="left"/>
    </xf>
    <xf numFmtId="0" fontId="5" fillId="27" borderId="0" xfId="0" applyFont="1" applyFill="1" applyAlignment="1">
      <alignment horizontal="left"/>
    </xf>
    <xf numFmtId="0" fontId="2" fillId="27" borderId="0" xfId="0" applyFont="1" applyFill="1"/>
    <xf numFmtId="0" fontId="7" fillId="27" borderId="0" xfId="0" applyFont="1" applyFill="1" applyAlignment="1">
      <alignment horizontal="left"/>
    </xf>
    <xf numFmtId="0" fontId="5" fillId="27" borderId="0" xfId="0" applyFont="1" applyFill="1" applyAlignment="1">
      <alignment horizontal="center"/>
    </xf>
    <xf numFmtId="0" fontId="12" fillId="27" borderId="0" xfId="0" applyFont="1" applyFill="1" applyBorder="1" applyAlignment="1">
      <alignment horizontal="center"/>
    </xf>
    <xf numFmtId="0" fontId="12" fillId="27" borderId="0" xfId="0" applyFont="1" applyFill="1" applyBorder="1" applyAlignment="1">
      <alignment horizontal="center" vertical="center"/>
    </xf>
    <xf numFmtId="165" fontId="5" fillId="27" borderId="0" xfId="0" applyNumberFormat="1" applyFont="1" applyFill="1" applyBorder="1" applyAlignment="1">
      <alignment horizontal="right" vertical="center"/>
    </xf>
    <xf numFmtId="165" fontId="0" fillId="27" borderId="0" xfId="0" applyNumberFormat="1" applyFill="1" applyBorder="1" applyAlignment="1">
      <alignment vertical="center"/>
    </xf>
    <xf numFmtId="4" fontId="2" fillId="27" borderId="0" xfId="0" applyNumberFormat="1" applyFont="1" applyFill="1" applyBorder="1" applyAlignment="1">
      <alignment horizontal="center" vertical="center"/>
    </xf>
    <xf numFmtId="0" fontId="5" fillId="27" borderId="17" xfId="0" applyNumberFormat="1" applyFont="1" applyFill="1" applyBorder="1" applyAlignment="1">
      <alignment horizontal="right" vertical="center"/>
    </xf>
    <xf numFmtId="4" fontId="5" fillId="27" borderId="16" xfId="0" applyNumberFormat="1" applyFont="1" applyFill="1" applyBorder="1" applyAlignment="1">
      <alignment horizontal="right" vertical="center"/>
    </xf>
    <xf numFmtId="165" fontId="5" fillId="27" borderId="17" xfId="0" applyNumberFormat="1" applyFont="1" applyFill="1" applyBorder="1" applyAlignment="1">
      <alignment horizontal="right" vertical="center"/>
    </xf>
    <xf numFmtId="165" fontId="5" fillId="27" borderId="25" xfId="0" applyNumberFormat="1" applyFont="1" applyFill="1" applyBorder="1" applyAlignment="1">
      <alignment horizontal="right" vertical="center"/>
    </xf>
    <xf numFmtId="0" fontId="5" fillId="27" borderId="17" xfId="0" applyNumberFormat="1" applyFont="1" applyFill="1" applyBorder="1" applyAlignment="1">
      <alignment vertical="center"/>
    </xf>
    <xf numFmtId="4" fontId="5" fillId="27" borderId="24" xfId="0" applyNumberFormat="1" applyFont="1" applyFill="1" applyBorder="1" applyAlignment="1">
      <alignment horizontal="right" vertical="center"/>
    </xf>
    <xf numFmtId="2" fontId="5" fillId="27" borderId="0" xfId="0" applyNumberFormat="1" applyFont="1" applyFill="1" applyAlignment="1">
      <alignment vertical="center"/>
    </xf>
    <xf numFmtId="165" fontId="0" fillId="27" borderId="25" xfId="0" applyNumberFormat="1" applyFill="1" applyBorder="1" applyAlignment="1">
      <alignment vertical="center"/>
    </xf>
    <xf numFmtId="0" fontId="2" fillId="27" borderId="27" xfId="0" applyNumberFormat="1" applyFont="1" applyFill="1" applyBorder="1" applyAlignment="1">
      <alignment vertical="center"/>
    </xf>
    <xf numFmtId="4" fontId="2" fillId="27" borderId="28" xfId="0" applyNumberFormat="1" applyFont="1" applyFill="1" applyBorder="1" applyAlignment="1">
      <alignment horizontal="right" vertical="center"/>
    </xf>
    <xf numFmtId="165" fontId="2" fillId="27" borderId="27" xfId="0" applyNumberFormat="1" applyFont="1" applyFill="1" applyBorder="1" applyAlignment="1">
      <alignment horizontal="right" vertical="center"/>
    </xf>
    <xf numFmtId="4" fontId="2" fillId="27" borderId="30" xfId="0" applyNumberFormat="1" applyFont="1" applyFill="1" applyBorder="1" applyAlignment="1">
      <alignment horizontal="center" vertical="center"/>
    </xf>
    <xf numFmtId="0" fontId="5" fillId="27" borderId="0" xfId="0" applyFont="1" applyFill="1"/>
    <xf numFmtId="0" fontId="15" fillId="27" borderId="0" xfId="0" applyFont="1" applyFill="1"/>
    <xf numFmtId="0" fontId="11" fillId="27" borderId="0" xfId="0" applyFont="1" applyFill="1" applyAlignment="1"/>
    <xf numFmtId="0" fontId="0" fillId="27" borderId="0" xfId="0" applyNumberFormat="1" applyFill="1" applyBorder="1" applyAlignment="1">
      <alignment horizontal="right"/>
    </xf>
    <xf numFmtId="0" fontId="5" fillId="27" borderId="0" xfId="0" applyFont="1" applyFill="1" applyBorder="1"/>
    <xf numFmtId="0" fontId="9" fillId="27" borderId="0" xfId="0" applyFont="1" applyFill="1"/>
    <xf numFmtId="9" fontId="47" fillId="27" borderId="0" xfId="642" applyFont="1" applyFill="1"/>
    <xf numFmtId="0" fontId="7" fillId="27" borderId="0" xfId="0" applyFont="1" applyFill="1" applyAlignment="1"/>
    <xf numFmtId="0" fontId="0" fillId="27" borderId="0" xfId="0" applyFill="1" applyBorder="1" applyAlignment="1">
      <alignment horizontal="center"/>
    </xf>
    <xf numFmtId="0" fontId="14" fillId="27" borderId="0" xfId="0" applyFont="1" applyFill="1"/>
    <xf numFmtId="3" fontId="2" fillId="27" borderId="0" xfId="0" applyNumberFormat="1" applyFont="1" applyFill="1" applyBorder="1" applyAlignment="1">
      <alignment horizontal="center"/>
    </xf>
    <xf numFmtId="9" fontId="8" fillId="27" borderId="0" xfId="642" applyFont="1" applyFill="1" applyBorder="1" applyAlignment="1">
      <alignment horizontal="center"/>
    </xf>
    <xf numFmtId="3" fontId="13" fillId="27" borderId="0" xfId="0" applyNumberFormat="1" applyFont="1" applyFill="1" applyBorder="1" applyAlignment="1">
      <alignment horizontal="center" vertical="center"/>
    </xf>
    <xf numFmtId="0" fontId="0" fillId="27" borderId="32" xfId="0" applyFill="1" applyBorder="1"/>
    <xf numFmtId="3" fontId="0" fillId="27" borderId="33" xfId="0" applyNumberFormat="1" applyFill="1" applyBorder="1" applyAlignment="1">
      <alignment horizontal="center"/>
    </xf>
    <xf numFmtId="3" fontId="0" fillId="27" borderId="32" xfId="0" applyNumberFormat="1" applyFill="1" applyBorder="1" applyAlignment="1">
      <alignment horizontal="center"/>
    </xf>
    <xf numFmtId="0" fontId="0" fillId="27" borderId="32" xfId="0" applyFill="1" applyBorder="1" applyAlignment="1">
      <alignment horizontal="center"/>
    </xf>
    <xf numFmtId="3" fontId="2" fillId="27" borderId="34" xfId="0" applyNumberFormat="1" applyFont="1" applyFill="1" applyBorder="1" applyAlignment="1">
      <alignment horizontal="center"/>
    </xf>
    <xf numFmtId="0" fontId="0" fillId="27" borderId="14" xfId="0" applyFill="1" applyBorder="1"/>
    <xf numFmtId="3" fontId="0" fillId="27" borderId="0" xfId="0" applyNumberFormat="1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3" fontId="2" fillId="27" borderId="35" xfId="0" applyNumberFormat="1" applyFont="1" applyFill="1" applyBorder="1" applyAlignment="1">
      <alignment horizontal="center"/>
    </xf>
    <xf numFmtId="3" fontId="2" fillId="27" borderId="36" xfId="0" applyNumberFormat="1" applyFont="1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9" fontId="8" fillId="27" borderId="37" xfId="642" applyFont="1" applyFill="1" applyBorder="1" applyAlignment="1">
      <alignment horizontal="center"/>
    </xf>
    <xf numFmtId="3" fontId="2" fillId="27" borderId="27" xfId="0" applyNumberFormat="1" applyFont="1" applyFill="1" applyBorder="1" applyAlignment="1">
      <alignment horizontal="center" vertical="center"/>
    </xf>
    <xf numFmtId="3" fontId="13" fillId="27" borderId="38" xfId="0" applyNumberFormat="1" applyFont="1" applyFill="1" applyBorder="1" applyAlignment="1">
      <alignment horizontal="center" vertical="center"/>
    </xf>
    <xf numFmtId="0" fontId="0" fillId="27" borderId="33" xfId="0" applyFill="1" applyBorder="1"/>
    <xf numFmtId="0" fontId="2" fillId="27" borderId="28" xfId="0" applyFont="1" applyFill="1" applyBorder="1" applyAlignment="1">
      <alignment horizontal="center" vertical="center"/>
    </xf>
    <xf numFmtId="3" fontId="2" fillId="27" borderId="39" xfId="0" applyNumberFormat="1" applyFont="1" applyFill="1" applyBorder="1" applyAlignment="1">
      <alignment horizontal="center" vertical="center"/>
    </xf>
    <xf numFmtId="0" fontId="2" fillId="27" borderId="39" xfId="0" applyFont="1" applyFill="1" applyBorder="1" applyAlignment="1">
      <alignment horizontal="center" vertical="center"/>
    </xf>
    <xf numFmtId="0" fontId="9" fillId="0" borderId="0" xfId="0" applyFont="1" applyFill="1"/>
    <xf numFmtId="0" fontId="49" fillId="0" borderId="0" xfId="0" applyFont="1"/>
    <xf numFmtId="0" fontId="49" fillId="0" borderId="0" xfId="0" applyFont="1" applyBorder="1"/>
    <xf numFmtId="0" fontId="49" fillId="0" borderId="0" xfId="0" applyFont="1" applyFill="1" applyBorder="1"/>
    <xf numFmtId="1" fontId="49" fillId="0" borderId="0" xfId="0" applyNumberFormat="1" applyFont="1" applyFill="1" applyBorder="1"/>
    <xf numFmtId="166" fontId="49" fillId="0" borderId="0" xfId="0" applyNumberFormat="1" applyFont="1" applyFill="1" applyBorder="1"/>
    <xf numFmtId="0" fontId="1" fillId="61" borderId="23" xfId="0" applyFont="1" applyFill="1" applyBorder="1" applyAlignment="1">
      <alignment horizontal="center" vertical="center"/>
    </xf>
    <xf numFmtId="0" fontId="1" fillId="61" borderId="16" xfId="0" applyFont="1" applyFill="1" applyBorder="1"/>
    <xf numFmtId="0" fontId="1" fillId="61" borderId="0" xfId="0" applyNumberFormat="1" applyFont="1" applyFill="1" applyBorder="1" applyAlignment="1">
      <alignment horizontal="center"/>
    </xf>
    <xf numFmtId="3" fontId="6" fillId="61" borderId="16" xfId="170" applyNumberFormat="1" applyFont="1" applyFill="1" applyBorder="1" applyAlignment="1">
      <alignment horizontal="right"/>
    </xf>
    <xf numFmtId="4" fontId="6" fillId="61" borderId="0" xfId="170" applyNumberFormat="1" applyFont="1" applyFill="1" applyBorder="1" applyAlignment="1">
      <alignment horizontal="right"/>
    </xf>
    <xf numFmtId="4" fontId="6" fillId="61" borderId="16" xfId="170" applyNumberFormat="1" applyFont="1" applyFill="1" applyBorder="1" applyAlignment="1">
      <alignment horizontal="right"/>
    </xf>
    <xf numFmtId="4" fontId="6" fillId="61" borderId="17" xfId="170" applyNumberFormat="1" applyFont="1" applyFill="1" applyBorder="1" applyAlignment="1">
      <alignment horizontal="right"/>
    </xf>
    <xf numFmtId="4" fontId="1" fillId="61" borderId="16" xfId="0" applyNumberFormat="1" applyFont="1" applyFill="1" applyBorder="1" applyAlignment="1">
      <alignment horizontal="right"/>
    </xf>
    <xf numFmtId="4" fontId="1" fillId="61" borderId="17" xfId="0" applyNumberFormat="1" applyFont="1" applyFill="1" applyBorder="1" applyAlignment="1"/>
    <xf numFmtId="4" fontId="1" fillId="61" borderId="25" xfId="0" applyNumberFormat="1" applyFont="1" applyFill="1" applyBorder="1" applyAlignment="1"/>
    <xf numFmtId="3" fontId="1" fillId="61" borderId="16" xfId="0" applyNumberFormat="1" applyFont="1" applyFill="1" applyBorder="1" applyAlignment="1">
      <alignment horizontal="right"/>
    </xf>
    <xf numFmtId="4" fontId="1" fillId="61" borderId="0" xfId="0" applyNumberFormat="1" applyFont="1" applyFill="1" applyBorder="1" applyAlignment="1">
      <alignment horizontal="right"/>
    </xf>
    <xf numFmtId="4" fontId="1" fillId="61" borderId="17" xfId="0" applyNumberFormat="1" applyFont="1" applyFill="1" applyBorder="1" applyAlignment="1">
      <alignment horizontal="right"/>
    </xf>
    <xf numFmtId="4" fontId="1" fillId="61" borderId="16" xfId="0" applyNumberFormat="1" applyFont="1" applyFill="1" applyBorder="1" applyAlignment="1"/>
    <xf numFmtId="4" fontId="6" fillId="61" borderId="30" xfId="0" applyNumberFormat="1" applyFont="1" applyFill="1" applyBorder="1" applyAlignment="1">
      <alignment horizontal="right"/>
    </xf>
    <xf numFmtId="0" fontId="12" fillId="62" borderId="20" xfId="0" applyFont="1" applyFill="1" applyBorder="1" applyAlignment="1">
      <alignment horizontal="center"/>
    </xf>
    <xf numFmtId="0" fontId="12" fillId="62" borderId="21" xfId="0" applyFont="1" applyFill="1" applyBorder="1" applyAlignment="1">
      <alignment horizontal="center"/>
    </xf>
    <xf numFmtId="0" fontId="12" fillId="62" borderId="22" xfId="0" applyFont="1" applyFill="1" applyBorder="1" applyAlignment="1">
      <alignment horizontal="center"/>
    </xf>
    <xf numFmtId="0" fontId="12" fillId="62" borderId="40" xfId="0" applyFont="1" applyFill="1" applyBorder="1" applyAlignment="1">
      <alignment horizontal="center" vertical="center"/>
    </xf>
    <xf numFmtId="0" fontId="12" fillId="62" borderId="41" xfId="0" applyFont="1" applyFill="1" applyBorder="1" applyAlignment="1">
      <alignment horizontal="center" vertical="center"/>
    </xf>
    <xf numFmtId="0" fontId="12" fillId="62" borderId="46" xfId="0" applyFont="1" applyFill="1" applyBorder="1" applyAlignment="1">
      <alignment horizontal="center" vertical="center"/>
    </xf>
    <xf numFmtId="0" fontId="12" fillId="62" borderId="36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1" fontId="75" fillId="0" borderId="0" xfId="0" applyNumberFormat="1" applyFont="1" applyBorder="1"/>
    <xf numFmtId="0" fontId="75" fillId="0" borderId="0" xfId="0" applyFont="1" applyBorder="1"/>
    <xf numFmtId="3" fontId="75" fillId="0" borderId="0" xfId="642" applyNumberFormat="1" applyFont="1" applyBorder="1"/>
    <xf numFmtId="3" fontId="75" fillId="0" borderId="0" xfId="0" applyNumberFormat="1" applyFont="1" applyBorder="1"/>
    <xf numFmtId="0" fontId="75" fillId="0" borderId="0" xfId="0" applyFont="1" applyFill="1" applyBorder="1"/>
    <xf numFmtId="0" fontId="0" fillId="61" borderId="0" xfId="0" applyFill="1"/>
    <xf numFmtId="9" fontId="44" fillId="61" borderId="0" xfId="642" applyFont="1" applyFill="1"/>
    <xf numFmtId="9" fontId="47" fillId="61" borderId="0" xfId="642" applyFont="1" applyFill="1"/>
    <xf numFmtId="165" fontId="0" fillId="61" borderId="0" xfId="0" applyNumberFormat="1" applyFill="1" applyBorder="1"/>
    <xf numFmtId="0" fontId="11" fillId="61" borderId="0" xfId="0" applyFont="1" applyFill="1" applyBorder="1"/>
    <xf numFmtId="0" fontId="5" fillId="61" borderId="0" xfId="0" applyFont="1" applyFill="1" applyBorder="1"/>
    <xf numFmtId="0" fontId="5" fillId="61" borderId="0" xfId="0" applyNumberFormat="1" applyFont="1" applyFill="1" applyBorder="1" applyAlignment="1">
      <alignment horizontal="center"/>
    </xf>
    <xf numFmtId="4" fontId="5" fillId="61" borderId="0" xfId="0" applyNumberFormat="1" applyFont="1" applyFill="1" applyBorder="1"/>
    <xf numFmtId="0" fontId="0" fillId="61" borderId="0" xfId="0" applyFill="1" applyBorder="1"/>
    <xf numFmtId="170" fontId="11" fillId="61" borderId="0" xfId="0" applyNumberFormat="1" applyFont="1" applyFill="1" applyBorder="1" applyAlignment="1">
      <alignment horizontal="center"/>
    </xf>
    <xf numFmtId="165" fontId="0" fillId="61" borderId="0" xfId="0" applyNumberFormat="1" applyFill="1"/>
    <xf numFmtId="0" fontId="11" fillId="61" borderId="0" xfId="0" applyFont="1" applyFill="1" applyAlignment="1">
      <alignment horizontal="left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0" fontId="75" fillId="61" borderId="0" xfId="0" applyFont="1" applyFill="1" applyBorder="1"/>
    <xf numFmtId="2" fontId="75" fillId="0" borderId="0" xfId="0" applyNumberFormat="1" applyFont="1" applyFill="1" applyBorder="1"/>
    <xf numFmtId="3" fontId="75" fillId="61" borderId="0" xfId="0" applyNumberFormat="1" applyFont="1" applyFill="1" applyBorder="1" applyAlignment="1">
      <alignment horizontal="right"/>
    </xf>
    <xf numFmtId="171" fontId="75" fillId="0" borderId="0" xfId="642" applyNumberFormat="1" applyFont="1" applyFill="1" applyBorder="1"/>
    <xf numFmtId="0" fontId="75" fillId="63" borderId="0" xfId="0" applyFont="1" applyFill="1" applyBorder="1"/>
    <xf numFmtId="3" fontId="75" fillId="61" borderId="0" xfId="170" applyNumberFormat="1" applyFont="1" applyFill="1" applyBorder="1" applyAlignment="1">
      <alignment horizontal="right"/>
    </xf>
    <xf numFmtId="0" fontId="2" fillId="61" borderId="0" xfId="0" applyFont="1" applyFill="1" applyBorder="1"/>
    <xf numFmtId="0" fontId="10" fillId="61" borderId="0" xfId="0" applyFont="1" applyFill="1" applyBorder="1"/>
    <xf numFmtId="0" fontId="1" fillId="61" borderId="16" xfId="0" applyFont="1" applyFill="1" applyBorder="1" applyAlignment="1">
      <alignment vertical="center"/>
    </xf>
    <xf numFmtId="0" fontId="1" fillId="61" borderId="16" xfId="0" applyFont="1" applyFill="1" applyBorder="1" applyAlignment="1">
      <alignment vertical="center" wrapText="1"/>
    </xf>
    <xf numFmtId="0" fontId="1" fillId="61" borderId="0" xfId="0" applyFont="1" applyFill="1" applyBorder="1" applyAlignment="1">
      <alignment vertical="center"/>
    </xf>
    <xf numFmtId="4" fontId="0" fillId="61" borderId="0" xfId="0" applyNumberFormat="1" applyFill="1"/>
    <xf numFmtId="3" fontId="0" fillId="61" borderId="0" xfId="0" applyNumberFormat="1" applyFill="1"/>
    <xf numFmtId="0" fontId="5" fillId="61" borderId="0" xfId="0" applyFont="1" applyFill="1"/>
    <xf numFmtId="165" fontId="75" fillId="0" borderId="0" xfId="0" applyNumberFormat="1" applyFont="1" applyFill="1" applyBorder="1" applyAlignment="1">
      <alignment horizontal="right"/>
    </xf>
    <xf numFmtId="0" fontId="74" fillId="0" borderId="0" xfId="0" applyFont="1" applyBorder="1"/>
    <xf numFmtId="0" fontId="74" fillId="0" borderId="0" xfId="0" applyFont="1" applyFill="1" applyBorder="1"/>
    <xf numFmtId="1" fontId="75" fillId="0" borderId="0" xfId="0" applyNumberFormat="1" applyFont="1" applyFill="1" applyBorder="1"/>
    <xf numFmtId="166" fontId="75" fillId="0" borderId="0" xfId="0" applyNumberFormat="1" applyFont="1" applyFill="1" applyBorder="1"/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9" fontId="75" fillId="0" borderId="0" xfId="642" applyFont="1" applyBorder="1"/>
    <xf numFmtId="0" fontId="1" fillId="61" borderId="0" xfId="0" applyFont="1" applyFill="1" applyBorder="1" applyAlignment="1">
      <alignment vertical="center" wrapText="1"/>
    </xf>
    <xf numFmtId="0" fontId="1" fillId="61" borderId="14" xfId="0" applyFont="1" applyFill="1" applyBorder="1" applyAlignment="1">
      <alignment vertical="center"/>
    </xf>
    <xf numFmtId="0" fontId="74" fillId="28" borderId="0" xfId="0" applyFont="1" applyFill="1" applyBorder="1"/>
    <xf numFmtId="0" fontId="75" fillId="63" borderId="0" xfId="0" applyFont="1" applyFill="1" applyBorder="1" applyAlignment="1">
      <alignment vertical="center"/>
    </xf>
    <xf numFmtId="0" fontId="75" fillId="60" borderId="0" xfId="0" applyFont="1" applyFill="1" applyBorder="1" applyAlignment="1">
      <alignment horizontal="left"/>
    </xf>
    <xf numFmtId="0" fontId="75" fillId="60" borderId="0" xfId="0" applyFont="1" applyFill="1" applyBorder="1" applyAlignment="1">
      <alignment vertical="center"/>
    </xf>
    <xf numFmtId="0" fontId="75" fillId="60" borderId="0" xfId="0" applyFont="1" applyFill="1" applyBorder="1"/>
    <xf numFmtId="0" fontId="75" fillId="28" borderId="0" xfId="0" applyFont="1" applyFill="1" applyBorder="1" applyAlignment="1">
      <alignment vertical="center"/>
    </xf>
    <xf numFmtId="3" fontId="75" fillId="28" borderId="0" xfId="0" applyNumberFormat="1" applyFont="1" applyFill="1" applyBorder="1"/>
    <xf numFmtId="0" fontId="75" fillId="0" borderId="0" xfId="0" applyFont="1" applyBorder="1" applyAlignment="1">
      <alignment horizontal="right"/>
    </xf>
    <xf numFmtId="0" fontId="75" fillId="60" borderId="0" xfId="201" applyFont="1" applyFill="1" applyBorder="1"/>
    <xf numFmtId="2" fontId="75" fillId="0" borderId="0" xfId="0" applyNumberFormat="1" applyFont="1" applyBorder="1"/>
    <xf numFmtId="0" fontId="74" fillId="63" borderId="0" xfId="0" applyFont="1" applyFill="1" applyBorder="1" applyAlignment="1">
      <alignment vertical="center"/>
    </xf>
    <xf numFmtId="0" fontId="74" fillId="28" borderId="0" xfId="0" applyFont="1" applyFill="1" applyBorder="1" applyAlignment="1">
      <alignment horizontal="left"/>
    </xf>
    <xf numFmtId="0" fontId="74" fillId="28" borderId="0" xfId="0" applyFont="1" applyFill="1" applyBorder="1" applyAlignment="1">
      <alignment horizontal="center"/>
    </xf>
    <xf numFmtId="0" fontId="74" fillId="28" borderId="0" xfId="0" applyFont="1" applyFill="1" applyBorder="1" applyAlignment="1">
      <alignment vertical="center"/>
    </xf>
    <xf numFmtId="166" fontId="75" fillId="0" borderId="0" xfId="0" applyNumberFormat="1" applyFont="1" applyBorder="1"/>
    <xf numFmtId="0" fontId="75" fillId="60" borderId="0" xfId="0" applyFont="1" applyFill="1" applyBorder="1" applyAlignment="1">
      <alignment vertical="center" wrapText="1"/>
    </xf>
    <xf numFmtId="0" fontId="75" fillId="63" borderId="0" xfId="0" applyFont="1" applyFill="1" applyBorder="1" applyAlignment="1">
      <alignment vertical="center" wrapText="1"/>
    </xf>
    <xf numFmtId="0" fontId="74" fillId="63" borderId="0" xfId="201" applyFont="1" applyFill="1" applyBorder="1"/>
    <xf numFmtId="10" fontId="75" fillId="0" borderId="0" xfId="642" applyNumberFormat="1" applyFont="1" applyBorder="1"/>
    <xf numFmtId="10" fontId="75" fillId="0" borderId="0" xfId="0" applyNumberFormat="1" applyFont="1" applyBorder="1"/>
    <xf numFmtId="0" fontId="0" fillId="61" borderId="78" xfId="0" applyFill="1" applyBorder="1"/>
    <xf numFmtId="9" fontId="56" fillId="61" borderId="33" xfId="642" applyNumberFormat="1" applyFont="1" applyFill="1" applyBorder="1" applyAlignment="1">
      <alignment horizontal="center"/>
    </xf>
    <xf numFmtId="9" fontId="8" fillId="61" borderId="37" xfId="642" applyFont="1" applyFill="1" applyBorder="1" applyAlignment="1">
      <alignment horizontal="center"/>
    </xf>
    <xf numFmtId="9" fontId="8" fillId="61" borderId="0" xfId="642" applyFont="1" applyFill="1" applyBorder="1" applyAlignment="1">
      <alignment horizontal="center"/>
    </xf>
    <xf numFmtId="0" fontId="2" fillId="61" borderId="26" xfId="0" applyFont="1" applyFill="1" applyBorder="1" applyAlignment="1">
      <alignment horizontal="center" vertical="center"/>
    </xf>
    <xf numFmtId="3" fontId="2" fillId="61" borderId="39" xfId="0" applyNumberFormat="1" applyFont="1" applyFill="1" applyBorder="1" applyAlignment="1">
      <alignment horizontal="center" vertical="center"/>
    </xf>
    <xf numFmtId="0" fontId="2" fillId="61" borderId="39" xfId="0" applyFont="1" applyFill="1" applyBorder="1" applyAlignment="1">
      <alignment horizontal="center" vertical="center"/>
    </xf>
    <xf numFmtId="3" fontId="2" fillId="61" borderId="27" xfId="0" applyNumberFormat="1" applyFont="1" applyFill="1" applyBorder="1" applyAlignment="1">
      <alignment horizontal="center" vertical="center"/>
    </xf>
    <xf numFmtId="3" fontId="13" fillId="61" borderId="38" xfId="0" applyNumberFormat="1" applyFont="1" applyFill="1" applyBorder="1" applyAlignment="1">
      <alignment horizontal="center" vertical="center"/>
    </xf>
    <xf numFmtId="3" fontId="13" fillId="61" borderId="0" xfId="0" applyNumberFormat="1" applyFont="1" applyFill="1" applyBorder="1" applyAlignment="1">
      <alignment horizontal="center" vertical="center"/>
    </xf>
    <xf numFmtId="4" fontId="0" fillId="61" borderId="0" xfId="0" applyNumberFormat="1" applyFill="1" applyBorder="1"/>
    <xf numFmtId="0" fontId="0" fillId="61" borderId="0" xfId="0" applyNumberFormat="1" applyFill="1" applyBorder="1" applyAlignment="1">
      <alignment horizontal="center"/>
    </xf>
    <xf numFmtId="0" fontId="4" fillId="61" borderId="0" xfId="0" applyFont="1" applyFill="1" applyAlignment="1">
      <alignment horizontal="left"/>
    </xf>
    <xf numFmtId="0" fontId="4" fillId="61" borderId="0" xfId="0" applyFont="1" applyFill="1" applyAlignment="1">
      <alignment horizontal="center"/>
    </xf>
    <xf numFmtId="0" fontId="3" fillId="61" borderId="0" xfId="0" applyFont="1" applyFill="1" applyBorder="1" applyAlignment="1">
      <alignment horizontal="center" vertical="center" textRotation="90"/>
    </xf>
    <xf numFmtId="0" fontId="4" fillId="61" borderId="0" xfId="0" applyFont="1" applyFill="1" applyAlignment="1"/>
    <xf numFmtId="0" fontId="0" fillId="61" borderId="0" xfId="0" applyFill="1" applyAlignment="1">
      <alignment horizontal="center"/>
    </xf>
    <xf numFmtId="3" fontId="5" fillId="27" borderId="16" xfId="0" applyNumberFormat="1" applyFont="1" applyFill="1" applyBorder="1" applyAlignment="1">
      <alignment horizontal="right" vertical="center"/>
    </xf>
    <xf numFmtId="3" fontId="5" fillId="27" borderId="17" xfId="0" applyNumberFormat="1" applyFont="1" applyFill="1" applyBorder="1" applyAlignment="1">
      <alignment horizontal="right" vertical="center"/>
    </xf>
    <xf numFmtId="3" fontId="5" fillId="27" borderId="17" xfId="0" applyNumberFormat="1" applyFont="1" applyFill="1" applyBorder="1" applyAlignment="1">
      <alignment vertical="center"/>
    </xf>
    <xf numFmtId="3" fontId="6" fillId="27" borderId="24" xfId="0" applyNumberFormat="1" applyFont="1" applyFill="1" applyBorder="1" applyAlignment="1">
      <alignment horizontal="right" vertical="center"/>
    </xf>
    <xf numFmtId="3" fontId="5" fillId="27" borderId="24" xfId="0" applyNumberFormat="1" applyFont="1" applyFill="1" applyBorder="1" applyAlignment="1">
      <alignment horizontal="right" vertical="center"/>
    </xf>
    <xf numFmtId="0" fontId="12" fillId="62" borderId="45" xfId="0" applyFont="1" applyFill="1" applyBorder="1" applyAlignment="1">
      <alignment horizontal="center"/>
    </xf>
    <xf numFmtId="0" fontId="12" fillId="62" borderId="20" xfId="0" applyFont="1" applyFill="1" applyBorder="1" applyAlignment="1">
      <alignment horizontal="center"/>
    </xf>
    <xf numFmtId="0" fontId="12" fillId="62" borderId="46" xfId="0" applyFont="1" applyFill="1" applyBorder="1" applyAlignment="1">
      <alignment horizontal="center" vertical="center"/>
    </xf>
    <xf numFmtId="0" fontId="12" fillId="62" borderId="36" xfId="0" applyFont="1" applyFill="1" applyBorder="1" applyAlignment="1">
      <alignment horizontal="center" vertical="center"/>
    </xf>
    <xf numFmtId="0" fontId="12" fillId="62" borderId="47" xfId="0" applyFont="1" applyFill="1" applyBorder="1" applyAlignment="1">
      <alignment horizontal="center" vertical="center"/>
    </xf>
    <xf numFmtId="0" fontId="12" fillId="62" borderId="48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12" fillId="62" borderId="56" xfId="0" applyFont="1" applyFill="1" applyBorder="1" applyAlignment="1">
      <alignment horizontal="center" vertical="center"/>
    </xf>
    <xf numFmtId="0" fontId="12" fillId="62" borderId="76" xfId="0" applyFont="1" applyFill="1" applyBorder="1" applyAlignment="1">
      <alignment horizontal="center" vertical="center"/>
    </xf>
    <xf numFmtId="0" fontId="12" fillId="62" borderId="63" xfId="0" applyFont="1" applyFill="1" applyBorder="1" applyAlignment="1">
      <alignment horizontal="center"/>
    </xf>
    <xf numFmtId="0" fontId="12" fillId="62" borderId="64" xfId="0" applyFont="1" applyFill="1" applyBorder="1" applyAlignment="1">
      <alignment horizontal="center"/>
    </xf>
    <xf numFmtId="0" fontId="12" fillId="62" borderId="75" xfId="0" applyFont="1" applyFill="1" applyBorder="1" applyAlignment="1">
      <alignment horizontal="center"/>
    </xf>
    <xf numFmtId="0" fontId="46" fillId="62" borderId="25" xfId="0" applyFont="1" applyFill="1" applyBorder="1" applyAlignment="1">
      <alignment horizontal="center"/>
    </xf>
    <xf numFmtId="0" fontId="46" fillId="62" borderId="53" xfId="0" applyFont="1" applyFill="1" applyBorder="1" applyAlignment="1">
      <alignment horizontal="center"/>
    </xf>
    <xf numFmtId="0" fontId="12" fillId="62" borderId="25" xfId="0" applyFont="1" applyFill="1" applyBorder="1" applyAlignment="1">
      <alignment horizontal="center"/>
    </xf>
    <xf numFmtId="0" fontId="12" fillId="62" borderId="15" xfId="0" applyFont="1" applyFill="1" applyBorder="1" applyAlignment="1">
      <alignment horizontal="center"/>
    </xf>
    <xf numFmtId="0" fontId="12" fillId="62" borderId="54" xfId="0" applyFont="1" applyFill="1" applyBorder="1" applyAlignment="1">
      <alignment horizontal="center"/>
    </xf>
    <xf numFmtId="0" fontId="12" fillId="62" borderId="55" xfId="0" applyFont="1" applyFill="1" applyBorder="1" applyAlignment="1">
      <alignment horizontal="center"/>
    </xf>
    <xf numFmtId="0" fontId="12" fillId="62" borderId="23" xfId="0" applyFont="1" applyFill="1" applyBorder="1" applyAlignment="1">
      <alignment horizontal="center" vertical="center"/>
    </xf>
    <xf numFmtId="0" fontId="12" fillId="62" borderId="57" xfId="0" applyFont="1" applyFill="1" applyBorder="1" applyAlignment="1">
      <alignment horizontal="center" vertical="center"/>
    </xf>
    <xf numFmtId="0" fontId="45" fillId="62" borderId="58" xfId="0" applyFont="1" applyFill="1" applyBorder="1" applyAlignment="1">
      <alignment horizontal="center"/>
    </xf>
    <xf numFmtId="0" fontId="45" fillId="62" borderId="57" xfId="0" applyFont="1" applyFill="1" applyBorder="1" applyAlignment="1">
      <alignment horizontal="center"/>
    </xf>
    <xf numFmtId="0" fontId="45" fillId="62" borderId="54" xfId="0" applyFont="1" applyFill="1" applyBorder="1" applyAlignment="1">
      <alignment horizontal="center"/>
    </xf>
    <xf numFmtId="0" fontId="45" fillId="62" borderId="59" xfId="0" applyFont="1" applyFill="1" applyBorder="1" applyAlignment="1">
      <alignment horizontal="center"/>
    </xf>
    <xf numFmtId="0" fontId="12" fillId="62" borderId="60" xfId="0" applyFont="1" applyFill="1" applyBorder="1" applyAlignment="1">
      <alignment horizontal="center"/>
    </xf>
    <xf numFmtId="0" fontId="12" fillId="62" borderId="61" xfId="0" applyFont="1" applyFill="1" applyBorder="1" applyAlignment="1">
      <alignment horizontal="center"/>
    </xf>
    <xf numFmtId="0" fontId="12" fillId="62" borderId="51" xfId="0" applyFont="1" applyFill="1" applyBorder="1" applyAlignment="1">
      <alignment horizontal="center"/>
    </xf>
    <xf numFmtId="0" fontId="12" fillId="62" borderId="52" xfId="0" applyFont="1" applyFill="1" applyBorder="1" applyAlignment="1">
      <alignment horizontal="center"/>
    </xf>
    <xf numFmtId="0" fontId="46" fillId="62" borderId="35" xfId="0" applyFont="1" applyFill="1" applyBorder="1" applyAlignment="1">
      <alignment horizontal="center"/>
    </xf>
    <xf numFmtId="0" fontId="46" fillId="62" borderId="23" xfId="0" applyFont="1" applyFill="1" applyBorder="1" applyAlignment="1">
      <alignment horizontal="center"/>
    </xf>
    <xf numFmtId="0" fontId="12" fillId="62" borderId="14" xfId="0" applyFont="1" applyFill="1" applyBorder="1" applyAlignment="1">
      <alignment horizontal="center" vertical="center"/>
    </xf>
    <xf numFmtId="0" fontId="12" fillId="62" borderId="62" xfId="0" applyFont="1" applyFill="1" applyBorder="1" applyAlignment="1">
      <alignment horizontal="center" vertical="center"/>
    </xf>
    <xf numFmtId="0" fontId="12" fillId="62" borderId="17" xfId="0" applyFont="1" applyFill="1" applyBorder="1" applyAlignment="1">
      <alignment horizontal="center" vertical="center"/>
    </xf>
    <xf numFmtId="0" fontId="12" fillId="62" borderId="42" xfId="0" applyFont="1" applyFill="1" applyBorder="1" applyAlignment="1">
      <alignment horizontal="center" vertical="center"/>
    </xf>
    <xf numFmtId="0" fontId="12" fillId="62" borderId="46" xfId="0" applyFont="1" applyFill="1" applyBorder="1" applyAlignment="1">
      <alignment horizontal="center"/>
    </xf>
    <xf numFmtId="0" fontId="12" fillId="62" borderId="56" xfId="0" applyFont="1" applyFill="1" applyBorder="1" applyAlignment="1">
      <alignment horizontal="center"/>
    </xf>
    <xf numFmtId="0" fontId="12" fillId="62" borderId="35" xfId="0" applyFont="1" applyFill="1" applyBorder="1" applyAlignment="1">
      <alignment horizontal="center" vertical="center"/>
    </xf>
    <xf numFmtId="0" fontId="12" fillId="62" borderId="58" xfId="0" applyFont="1" applyFill="1" applyBorder="1" applyAlignment="1">
      <alignment horizontal="center" vertical="center"/>
    </xf>
    <xf numFmtId="0" fontId="12" fillId="62" borderId="49" xfId="0" applyFont="1" applyFill="1" applyBorder="1" applyAlignment="1">
      <alignment horizontal="center" vertical="center" wrapText="1"/>
    </xf>
    <xf numFmtId="0" fontId="12" fillId="62" borderId="16" xfId="0" applyFont="1" applyFill="1" applyBorder="1" applyAlignment="1">
      <alignment horizontal="center" vertical="center" wrapText="1"/>
    </xf>
    <xf numFmtId="0" fontId="12" fillId="62" borderId="50" xfId="0" applyFont="1" applyFill="1" applyBorder="1" applyAlignment="1">
      <alignment horizontal="center" vertical="center" wrapText="1"/>
    </xf>
    <xf numFmtId="0" fontId="12" fillId="62" borderId="20" xfId="0" applyFont="1" applyFill="1" applyBorder="1" applyAlignment="1">
      <alignment horizontal="center" vertical="center" wrapText="1"/>
    </xf>
    <xf numFmtId="0" fontId="12" fillId="62" borderId="17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0" fontId="12" fillId="62" borderId="43" xfId="0" applyFont="1" applyFill="1" applyBorder="1" applyAlignment="1">
      <alignment horizontal="center" vertical="center"/>
    </xf>
    <xf numFmtId="0" fontId="12" fillId="62" borderId="33" xfId="0" applyFont="1" applyFill="1" applyBorder="1" applyAlignment="1">
      <alignment horizontal="center" vertical="center"/>
    </xf>
    <xf numFmtId="0" fontId="12" fillId="62" borderId="37" xfId="0" applyFont="1" applyFill="1" applyBorder="1" applyAlignment="1">
      <alignment horizontal="center" vertical="center"/>
    </xf>
    <xf numFmtId="0" fontId="12" fillId="62" borderId="61" xfId="0" applyFont="1" applyFill="1" applyBorder="1" applyAlignment="1">
      <alignment horizontal="center" vertical="center"/>
    </xf>
    <xf numFmtId="0" fontId="12" fillId="62" borderId="15" xfId="0" applyFont="1" applyFill="1" applyBorder="1" applyAlignment="1">
      <alignment horizontal="center" vertical="center"/>
    </xf>
    <xf numFmtId="0" fontId="2" fillId="27" borderId="26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horizontal="center" vertical="center"/>
    </xf>
    <xf numFmtId="0" fontId="2" fillId="61" borderId="27" xfId="0" applyFont="1" applyFill="1" applyBorder="1" applyAlignment="1">
      <alignment horizontal="center" vertical="center"/>
    </xf>
    <xf numFmtId="0" fontId="12" fillId="62" borderId="63" xfId="0" applyFont="1" applyFill="1" applyBorder="1" applyAlignment="1">
      <alignment horizontal="center" vertical="center"/>
    </xf>
    <xf numFmtId="0" fontId="12" fillId="62" borderId="64" xfId="0" applyFont="1" applyFill="1" applyBorder="1" applyAlignment="1">
      <alignment horizontal="center" vertical="center"/>
    </xf>
    <xf numFmtId="0" fontId="12" fillId="62" borderId="45" xfId="0" applyFont="1" applyFill="1" applyBorder="1" applyAlignment="1">
      <alignment horizontal="center" vertical="center"/>
    </xf>
    <xf numFmtId="0" fontId="12" fillId="62" borderId="60" xfId="0" applyFont="1" applyFill="1" applyBorder="1" applyAlignment="1">
      <alignment horizontal="center" vertical="center"/>
    </xf>
    <xf numFmtId="0" fontId="12" fillId="62" borderId="41" xfId="0" applyFont="1" applyFill="1" applyBorder="1" applyAlignment="1">
      <alignment horizontal="center" vertical="center" wrapText="1"/>
    </xf>
    <xf numFmtId="0" fontId="0" fillId="62" borderId="65" xfId="0" applyFill="1" applyBorder="1" applyAlignment="1">
      <alignment horizontal="center" vertical="center"/>
    </xf>
    <xf numFmtId="0" fontId="0" fillId="62" borderId="41" xfId="0" applyFill="1" applyBorder="1" applyAlignment="1"/>
    <xf numFmtId="0" fontId="12" fillId="62" borderId="49" xfId="0" applyFont="1" applyFill="1" applyBorder="1" applyAlignment="1">
      <alignment horizontal="center" wrapText="1"/>
    </xf>
    <xf numFmtId="0" fontId="12" fillId="62" borderId="20" xfId="0" applyFont="1" applyFill="1" applyBorder="1" applyAlignment="1">
      <alignment horizontal="center" wrapText="1"/>
    </xf>
    <xf numFmtId="0" fontId="12" fillId="62" borderId="16" xfId="0" applyFont="1" applyFill="1" applyBorder="1" applyAlignment="1">
      <alignment horizontal="center" wrapText="1"/>
    </xf>
    <xf numFmtId="0" fontId="12" fillId="62" borderId="17" xfId="0" applyFont="1" applyFill="1" applyBorder="1" applyAlignment="1">
      <alignment horizontal="center" wrapText="1"/>
    </xf>
    <xf numFmtId="0" fontId="75" fillId="28" borderId="0" xfId="0" applyFont="1" applyFill="1" applyBorder="1" applyAlignment="1">
      <alignment horizontal="center"/>
    </xf>
    <xf numFmtId="0" fontId="12" fillId="62" borderId="49" xfId="0" applyFont="1" applyFill="1" applyBorder="1" applyAlignment="1">
      <alignment horizontal="center"/>
    </xf>
    <xf numFmtId="0" fontId="12" fillId="62" borderId="44" xfId="0" applyFont="1" applyFill="1" applyBorder="1" applyAlignment="1">
      <alignment horizontal="center" vertical="center"/>
    </xf>
    <xf numFmtId="0" fontId="12" fillId="62" borderId="50" xfId="0" applyFont="1" applyFill="1" applyBorder="1" applyAlignment="1">
      <alignment horizontal="center" vertical="center"/>
    </xf>
    <xf numFmtId="0" fontId="12" fillId="62" borderId="54" xfId="0" applyFont="1" applyFill="1" applyBorder="1" applyAlignment="1">
      <alignment horizontal="center" vertical="center"/>
    </xf>
    <xf numFmtId="0" fontId="12" fillId="62" borderId="16" xfId="0" applyFont="1" applyFill="1" applyBorder="1" applyAlignment="1">
      <alignment horizontal="center" vertical="center"/>
    </xf>
    <xf numFmtId="0" fontId="4" fillId="0" borderId="0" xfId="0" applyFont="1" applyFill="1"/>
    <xf numFmtId="0" fontId="4" fillId="27" borderId="0" xfId="0" applyFont="1" applyFill="1" applyAlignment="1"/>
    <xf numFmtId="0" fontId="13" fillId="27" borderId="0" xfId="0" applyFont="1" applyFill="1"/>
    <xf numFmtId="0" fontId="13" fillId="61" borderId="0" xfId="0" applyFont="1" applyFill="1"/>
    <xf numFmtId="4" fontId="2" fillId="0" borderId="0" xfId="0" applyNumberFormat="1" applyFont="1" applyFill="1" applyBorder="1"/>
    <xf numFmtId="4" fontId="8" fillId="0" borderId="0" xfId="64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0" fontId="1" fillId="61" borderId="14" xfId="201" applyFont="1" applyFill="1" applyBorder="1" applyAlignment="1">
      <alignment vertical="center"/>
    </xf>
    <xf numFmtId="0" fontId="1" fillId="61" borderId="0" xfId="201" applyFont="1" applyFill="1" applyBorder="1" applyAlignment="1">
      <alignment vertical="center"/>
    </xf>
    <xf numFmtId="0" fontId="1" fillId="61" borderId="16" xfId="0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0" fillId="0" borderId="0" xfId="0" applyAlignment="1">
      <alignment vertical="center"/>
    </xf>
    <xf numFmtId="0" fontId="1" fillId="61" borderId="0" xfId="0" applyFont="1" applyFill="1" applyAlignment="1">
      <alignment horizontal="left" vertical="center"/>
    </xf>
    <xf numFmtId="3" fontId="0" fillId="27" borderId="24" xfId="0" applyNumberFormat="1" applyFill="1" applyBorder="1" applyAlignment="1">
      <alignment horizontal="right" vertical="center"/>
    </xf>
    <xf numFmtId="0" fontId="11" fillId="27" borderId="0" xfId="0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15" xfId="0" applyFill="1" applyBorder="1" applyAlignment="1">
      <alignment horizontal="center" vertical="center"/>
    </xf>
    <xf numFmtId="0" fontId="5" fillId="61" borderId="24" xfId="0" applyNumberFormat="1" applyFont="1" applyFill="1" applyBorder="1" applyAlignment="1">
      <alignment horizontal="right" vertical="center"/>
    </xf>
    <xf numFmtId="0" fontId="0" fillId="61" borderId="17" xfId="0" applyFill="1" applyBorder="1" applyAlignment="1">
      <alignment vertical="center"/>
    </xf>
    <xf numFmtId="3" fontId="5" fillId="61" borderId="16" xfId="0" applyNumberFormat="1" applyFont="1" applyFill="1" applyBorder="1" applyAlignment="1">
      <alignment horizontal="right" vertical="center"/>
    </xf>
    <xf numFmtId="3" fontId="0" fillId="61" borderId="16" xfId="0" applyNumberFormat="1" applyFill="1" applyBorder="1" applyAlignment="1">
      <alignment vertical="center"/>
    </xf>
    <xf numFmtId="0" fontId="0" fillId="61" borderId="25" xfId="0" applyFill="1" applyBorder="1" applyAlignment="1">
      <alignment vertical="center"/>
    </xf>
    <xf numFmtId="9" fontId="47" fillId="61" borderId="0" xfId="642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" fillId="61" borderId="14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3" fontId="1" fillId="61" borderId="16" xfId="0" applyNumberFormat="1" applyFont="1" applyFill="1" applyBorder="1" applyAlignment="1">
      <alignment horizontal="right" vertical="center"/>
    </xf>
    <xf numFmtId="0" fontId="0" fillId="61" borderId="14" xfId="0" applyFill="1" applyBorder="1" applyAlignment="1">
      <alignment vertical="center"/>
    </xf>
    <xf numFmtId="0" fontId="0" fillId="61" borderId="0" xfId="0" applyFill="1" applyBorder="1" applyAlignment="1">
      <alignment vertical="center"/>
    </xf>
    <xf numFmtId="3" fontId="5" fillId="61" borderId="17" xfId="0" applyNumberFormat="1" applyFont="1" applyFill="1" applyBorder="1" applyAlignment="1">
      <alignment horizontal="right" vertical="center"/>
    </xf>
    <xf numFmtId="9" fontId="47" fillId="61" borderId="0" xfId="642" applyFont="1" applyFill="1" applyAlignment="1">
      <alignment vertical="center"/>
    </xf>
    <xf numFmtId="0" fontId="1" fillId="61" borderId="19" xfId="0" applyFont="1" applyFill="1" applyBorder="1" applyAlignment="1">
      <alignment vertical="center"/>
    </xf>
    <xf numFmtId="3" fontId="5" fillId="61" borderId="18" xfId="0" applyNumberFormat="1" applyFont="1" applyFill="1" applyBorder="1" applyAlignment="1">
      <alignment horizontal="right" vertical="center"/>
    </xf>
    <xf numFmtId="3" fontId="2" fillId="61" borderId="28" xfId="0" applyNumberFormat="1" applyFont="1" applyFill="1" applyBorder="1" applyAlignment="1">
      <alignment vertical="center"/>
    </xf>
    <xf numFmtId="0" fontId="0" fillId="61" borderId="42" xfId="0" applyFill="1" applyBorder="1" applyAlignment="1">
      <alignment vertical="center"/>
    </xf>
    <xf numFmtId="0" fontId="0" fillId="61" borderId="27" xfId="0" applyFill="1" applyBorder="1" applyAlignment="1">
      <alignment vertical="center"/>
    </xf>
    <xf numFmtId="4" fontId="2" fillId="61" borderId="28" xfId="0" applyNumberFormat="1" applyFont="1" applyFill="1" applyBorder="1" applyAlignment="1">
      <alignment vertical="center"/>
    </xf>
    <xf numFmtId="0" fontId="2" fillId="61" borderId="30" xfId="0" applyFont="1" applyFill="1" applyBorder="1" applyAlignment="1">
      <alignment vertical="center"/>
    </xf>
    <xf numFmtId="0" fontId="5" fillId="61" borderId="0" xfId="0" applyFont="1" applyFill="1" applyAlignment="1">
      <alignment vertical="center"/>
    </xf>
    <xf numFmtId="3" fontId="0" fillId="61" borderId="0" xfId="0" applyNumberFormat="1" applyFill="1" applyAlignment="1">
      <alignment vertical="center"/>
    </xf>
    <xf numFmtId="0" fontId="2" fillId="61" borderId="26" xfId="0" applyFont="1" applyFill="1" applyBorder="1" applyAlignment="1">
      <alignment horizontal="center"/>
    </xf>
    <xf numFmtId="0" fontId="2" fillId="61" borderId="27" xfId="0" applyFont="1" applyFill="1" applyBorder="1" applyAlignment="1">
      <alignment horizontal="center"/>
    </xf>
    <xf numFmtId="0" fontId="2" fillId="61" borderId="31" xfId="0" applyFont="1" applyFill="1" applyBorder="1"/>
    <xf numFmtId="0" fontId="2" fillId="61" borderId="27" xfId="0" applyFont="1" applyFill="1" applyBorder="1"/>
    <xf numFmtId="3" fontId="76" fillId="61" borderId="28" xfId="0" applyNumberFormat="1" applyFont="1" applyFill="1" applyBorder="1" applyAlignment="1">
      <alignment horizontal="right"/>
    </xf>
    <xf numFmtId="4" fontId="76" fillId="61" borderId="27" xfId="0" applyNumberFormat="1" applyFont="1" applyFill="1" applyBorder="1" applyAlignment="1">
      <alignment horizontal="right"/>
    </xf>
    <xf numFmtId="4" fontId="76" fillId="61" borderId="28" xfId="0" applyNumberFormat="1" applyFont="1" applyFill="1" applyBorder="1" applyAlignment="1">
      <alignment horizontal="right"/>
    </xf>
    <xf numFmtId="0" fontId="2" fillId="61" borderId="27" xfId="0" applyFont="1" applyFill="1" applyBorder="1" applyAlignment="1"/>
    <xf numFmtId="0" fontId="5" fillId="61" borderId="77" xfId="0" applyFont="1" applyFill="1" applyBorder="1" applyAlignment="1">
      <alignment vertical="center"/>
    </xf>
    <xf numFmtId="3" fontId="0" fillId="61" borderId="0" xfId="0" applyNumberFormat="1" applyFill="1" applyBorder="1" applyAlignment="1">
      <alignment horizontal="center" vertical="center"/>
    </xf>
    <xf numFmtId="0" fontId="0" fillId="61" borderId="14" xfId="0" applyFill="1" applyBorder="1" applyAlignment="1">
      <alignment horizontal="center" vertical="center"/>
    </xf>
    <xf numFmtId="3" fontId="2" fillId="61" borderId="34" xfId="0" applyNumberFormat="1" applyFont="1" applyFill="1" applyBorder="1" applyAlignment="1">
      <alignment horizontal="center" vertical="center"/>
    </xf>
    <xf numFmtId="3" fontId="2" fillId="61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61" borderId="23" xfId="0" applyFont="1" applyFill="1" applyBorder="1" applyAlignment="1">
      <alignment vertical="center"/>
    </xf>
    <xf numFmtId="9" fontId="8" fillId="61" borderId="35" xfId="642" applyFont="1" applyFill="1" applyBorder="1" applyAlignment="1">
      <alignment horizontal="right" vertical="center"/>
    </xf>
    <xf numFmtId="3" fontId="2" fillId="61" borderId="3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0" fillId="61" borderId="23" xfId="0" applyFill="1" applyBorder="1" applyAlignment="1">
      <alignment vertical="center"/>
    </xf>
  </cellXfs>
  <cellStyles count="70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1 2 2" xfId="8"/>
    <cellStyle name="20% - Énfasis1 2 3" xfId="9"/>
    <cellStyle name="20% - Énfasis1 3" xfId="10"/>
    <cellStyle name="20% - Énfasis2 2" xfId="11"/>
    <cellStyle name="20% - Énfasis2 2 2" xfId="12"/>
    <cellStyle name="20% - Énfasis2 2 3" xfId="13"/>
    <cellStyle name="20% - Énfasis2 3" xfId="14"/>
    <cellStyle name="20% - Énfasis3 2" xfId="15"/>
    <cellStyle name="20% - Énfasis3 2 2" xfId="16"/>
    <cellStyle name="20% - Énfasis3 2 3" xfId="17"/>
    <cellStyle name="20% - Énfasis3 3" xfId="18"/>
    <cellStyle name="20% - Énfasis4 2" xfId="19"/>
    <cellStyle name="20% - Énfasis4 2 2" xfId="20"/>
    <cellStyle name="20% - Énfasis4 2 3" xfId="21"/>
    <cellStyle name="20% - Énfasis4 3" xfId="22"/>
    <cellStyle name="20% - Énfasis5 2" xfId="23"/>
    <cellStyle name="20% - Énfasis5 2 2" xfId="24"/>
    <cellStyle name="20% - Énfasis5 2 3" xfId="25"/>
    <cellStyle name="20% - Énfasis6 2" xfId="26"/>
    <cellStyle name="20% - Énfasis6 2 2" xfId="27"/>
    <cellStyle name="20% - Énfasis6 2 3" xfId="28"/>
    <cellStyle name="20% - Énfasis6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Énfasis1 2" xfId="36"/>
    <cellStyle name="40% - Énfasis1 2 2" xfId="37"/>
    <cellStyle name="40% - Énfasis1 2 3" xfId="38"/>
    <cellStyle name="40% - Énfasis1 3" xfId="39"/>
    <cellStyle name="40% - Énfasis2 2" xfId="40"/>
    <cellStyle name="40% - Énfasis2 2 2" xfId="41"/>
    <cellStyle name="40% - Énfasis2 2 3" xfId="42"/>
    <cellStyle name="40% - Énfasis3 2" xfId="43"/>
    <cellStyle name="40% - Énfasis3 2 2" xfId="44"/>
    <cellStyle name="40% - Énfasis3 2 3" xfId="45"/>
    <cellStyle name="40% - Énfasis3 3" xfId="46"/>
    <cellStyle name="40% - Énfasis4 2" xfId="47"/>
    <cellStyle name="40% - Énfasis4 2 2" xfId="48"/>
    <cellStyle name="40% - Énfasis4 2 3" xfId="49"/>
    <cellStyle name="40% - Énfasis4 3" xfId="50"/>
    <cellStyle name="40% - Énfasis5 2" xfId="51"/>
    <cellStyle name="40% - Énfasis5 2 2" xfId="52"/>
    <cellStyle name="40% - Énfasis5 2 3" xfId="53"/>
    <cellStyle name="40% - Énfasis5 3" xfId="54"/>
    <cellStyle name="40% - Énfasis6 2" xfId="55"/>
    <cellStyle name="40% - Énfasis6 2 2" xfId="56"/>
    <cellStyle name="40% - Énfasis6 2 3" xfId="57"/>
    <cellStyle name="40% - Énfasis6 3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Énfasis1 2" xfId="65"/>
    <cellStyle name="60% - Énfasis1 2 2" xfId="66"/>
    <cellStyle name="60% - Énfasis1 2 3" xfId="67"/>
    <cellStyle name="60% - Énfasis1 3" xfId="68"/>
    <cellStyle name="60% - Énfasis2 2" xfId="69"/>
    <cellStyle name="60% - Énfasis2 2 2" xfId="70"/>
    <cellStyle name="60% - Énfasis2 2 3" xfId="71"/>
    <cellStyle name="60% - Énfasis2 3" xfId="72"/>
    <cellStyle name="60% - Énfasis3 2" xfId="73"/>
    <cellStyle name="60% - Énfasis3 2 2" xfId="74"/>
    <cellStyle name="60% - Énfasis3 2 3" xfId="75"/>
    <cellStyle name="60% - Énfasis3 3" xfId="76"/>
    <cellStyle name="60% - Énfasis4 2" xfId="77"/>
    <cellStyle name="60% - Énfasis4 2 2" xfId="78"/>
    <cellStyle name="60% - Énfasis4 2 3" xfId="79"/>
    <cellStyle name="60% - Énfasis4 3" xfId="80"/>
    <cellStyle name="60% - Énfasis5 2" xfId="81"/>
    <cellStyle name="60% - Énfasis5 2 2" xfId="82"/>
    <cellStyle name="60% - Énfasis5 2 3" xfId="83"/>
    <cellStyle name="60% - Énfasis5 3" xfId="84"/>
    <cellStyle name="60% - Énfasis6 2" xfId="85"/>
    <cellStyle name="60% - Énfasis6 2 2" xfId="86"/>
    <cellStyle name="60% - Énfasis6 2 3" xfId="87"/>
    <cellStyle name="60% - Énfasis6 3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uena 2" xfId="96"/>
    <cellStyle name="Buena 2 2" xfId="97"/>
    <cellStyle name="Buena 2 3" xfId="98"/>
    <cellStyle name="Buena 3" xfId="99"/>
    <cellStyle name="Calculation" xfId="100"/>
    <cellStyle name="Cálculo 2" xfId="101"/>
    <cellStyle name="Cálculo 2 2" xfId="102"/>
    <cellStyle name="Cálculo 2 3" xfId="103"/>
    <cellStyle name="Cálculo 3" xfId="104"/>
    <cellStyle name="Celda de comprobación 2" xfId="105"/>
    <cellStyle name="Celda de comprobación 2 2" xfId="106"/>
    <cellStyle name="Celda de comprobación 2 3" xfId="107"/>
    <cellStyle name="Celda vinculada 2" xfId="108"/>
    <cellStyle name="Celda vinculada 2 2" xfId="109"/>
    <cellStyle name="Celda vinculada 2 3" xfId="110"/>
    <cellStyle name="Celda vinculada 3" xfId="111"/>
    <cellStyle name="Check Cell" xfId="112"/>
    <cellStyle name="Comma0" xfId="113"/>
    <cellStyle name="Currency0" xfId="114"/>
    <cellStyle name="Date" xfId="115"/>
    <cellStyle name="Encabezado 4 2" xfId="116"/>
    <cellStyle name="Encabezado 4 2 2" xfId="117"/>
    <cellStyle name="Encabezado 4 2 3" xfId="118"/>
    <cellStyle name="Encabezado 4 3" xfId="119"/>
    <cellStyle name="Énfasis1 2" xfId="120"/>
    <cellStyle name="Énfasis1 2 2" xfId="121"/>
    <cellStyle name="Énfasis1 2 3" xfId="122"/>
    <cellStyle name="Énfasis1 3" xfId="123"/>
    <cellStyle name="Énfasis2 2" xfId="124"/>
    <cellStyle name="Énfasis2 2 2" xfId="125"/>
    <cellStyle name="Énfasis2 2 3" xfId="126"/>
    <cellStyle name="Énfasis2 3" xfId="127"/>
    <cellStyle name="Énfasis3 2" xfId="128"/>
    <cellStyle name="Énfasis3 2 2" xfId="129"/>
    <cellStyle name="Énfasis3 2 3" xfId="130"/>
    <cellStyle name="Énfasis3 3" xfId="131"/>
    <cellStyle name="Énfasis4 2" xfId="132"/>
    <cellStyle name="Énfasis4 2 2" xfId="133"/>
    <cellStyle name="Énfasis4 2 3" xfId="134"/>
    <cellStyle name="Énfasis4 3" xfId="135"/>
    <cellStyle name="Énfasis5 2" xfId="136"/>
    <cellStyle name="Énfasis5 2 2" xfId="137"/>
    <cellStyle name="Énfasis5 2 3" xfId="138"/>
    <cellStyle name="Énfasis6 2" xfId="139"/>
    <cellStyle name="Énfasis6 2 2" xfId="140"/>
    <cellStyle name="Énfasis6 2 3" xfId="141"/>
    <cellStyle name="Énfasis6 3" xfId="142"/>
    <cellStyle name="Entrada 2" xfId="143"/>
    <cellStyle name="Entrada 2 2" xfId="144"/>
    <cellStyle name="Entrada 2 3" xfId="145"/>
    <cellStyle name="Entrada 3" xfId="146"/>
    <cellStyle name="Euro" xfId="147"/>
    <cellStyle name="Explanatory Text" xfId="148"/>
    <cellStyle name="F2" xfId="149"/>
    <cellStyle name="F3" xfId="150"/>
    <cellStyle name="F4" xfId="151"/>
    <cellStyle name="F5" xfId="152"/>
    <cellStyle name="F6" xfId="153"/>
    <cellStyle name="F7" xfId="154"/>
    <cellStyle name="F8" xfId="155"/>
    <cellStyle name="Fixed" xfId="156"/>
    <cellStyle name="Good" xfId="157"/>
    <cellStyle name="Heading 1" xfId="158"/>
    <cellStyle name="Heading 2" xfId="159"/>
    <cellStyle name="Heading 3" xfId="160"/>
    <cellStyle name="Heading 4" xfId="161"/>
    <cellStyle name="HEADING1" xfId="162"/>
    <cellStyle name="HEADING2" xfId="163"/>
    <cellStyle name="Incorrecto 2" xfId="164"/>
    <cellStyle name="Incorrecto 2 2" xfId="165"/>
    <cellStyle name="Incorrecto 2 3" xfId="166"/>
    <cellStyle name="Incorrecto 3" xfId="167"/>
    <cellStyle name="Input" xfId="168"/>
    <cellStyle name="Linked Cell" xfId="169"/>
    <cellStyle name="Millares" xfId="170" builtinId="3"/>
    <cellStyle name="Millares 2" xfId="171"/>
    <cellStyle name="Millares 2 10" xfId="172"/>
    <cellStyle name="Millares 2 11" xfId="173"/>
    <cellStyle name="Millares 2 12" xfId="174"/>
    <cellStyle name="Millares 2 13" xfId="175"/>
    <cellStyle name="Millares 2 2" xfId="176"/>
    <cellStyle name="Millares 2 3" xfId="177"/>
    <cellStyle name="Millares 2 3 2" xfId="178"/>
    <cellStyle name="Millares 2 4" xfId="179"/>
    <cellStyle name="Millares 2 5" xfId="180"/>
    <cellStyle name="Millares 2 6" xfId="181"/>
    <cellStyle name="Millares 2 7" xfId="182"/>
    <cellStyle name="Millares 2 8" xfId="183"/>
    <cellStyle name="Millares 2 9" xfId="184"/>
    <cellStyle name="Millares 3" xfId="185"/>
    <cellStyle name="Millares 3 2" xfId="186"/>
    <cellStyle name="Millares 4" xfId="187"/>
    <cellStyle name="Millares 4 2" xfId="188"/>
    <cellStyle name="Millares 5" xfId="189"/>
    <cellStyle name="Millares 6" xfId="190"/>
    <cellStyle name="Millares 6 2" xfId="191"/>
    <cellStyle name="Millares 7" xfId="192"/>
    <cellStyle name="Millares 8" xfId="193"/>
    <cellStyle name="Millares 8 2" xfId="194"/>
    <cellStyle name="Millares 8 3" xfId="195"/>
    <cellStyle name="Millares 9" xfId="196"/>
    <cellStyle name="Neutral 2" xfId="197"/>
    <cellStyle name="Neutral 2 2" xfId="198"/>
    <cellStyle name="Neutral 2 3" xfId="199"/>
    <cellStyle name="Neutral 3" xfId="200"/>
    <cellStyle name="Normal" xfId="0" builtinId="0"/>
    <cellStyle name="Normal 10" xfId="201"/>
    <cellStyle name="Normal 11" xfId="202"/>
    <cellStyle name="Normal 11 10" xfId="203"/>
    <cellStyle name="Normal 11 2" xfId="204"/>
    <cellStyle name="Normal 11 2 2" xfId="205"/>
    <cellStyle name="Normal 11 2 3" xfId="206"/>
    <cellStyle name="Normal 11 3" xfId="207"/>
    <cellStyle name="Normal 11 3 2" xfId="208"/>
    <cellStyle name="Normal 11 3 3" xfId="209"/>
    <cellStyle name="Normal 11 4" xfId="210"/>
    <cellStyle name="Normal 11 4 2" xfId="211"/>
    <cellStyle name="Normal 11 4 3" xfId="212"/>
    <cellStyle name="Normal 11 5" xfId="213"/>
    <cellStyle name="Normal 11 5 2" xfId="214"/>
    <cellStyle name="Normal 11 5 3" xfId="215"/>
    <cellStyle name="Normal 11 6" xfId="216"/>
    <cellStyle name="Normal 11 6 2" xfId="217"/>
    <cellStyle name="Normal 11 6 3" xfId="218"/>
    <cellStyle name="Normal 11 7" xfId="219"/>
    <cellStyle name="Normal 11 7 2" xfId="220"/>
    <cellStyle name="Normal 11 7 3" xfId="221"/>
    <cellStyle name="Normal 11 8" xfId="222"/>
    <cellStyle name="Normal 11 8 2" xfId="223"/>
    <cellStyle name="Normal 11 8 3" xfId="224"/>
    <cellStyle name="Normal 11 9" xfId="225"/>
    <cellStyle name="Normal 12 2" xfId="226"/>
    <cellStyle name="Normal 12 2 2" xfId="227"/>
    <cellStyle name="Normal 12 2 3" xfId="228"/>
    <cellStyle name="Normal 12 3" xfId="229"/>
    <cellStyle name="Normal 12 3 2" xfId="230"/>
    <cellStyle name="Normal 12 3 3" xfId="231"/>
    <cellStyle name="Normal 12 4" xfId="232"/>
    <cellStyle name="Normal 12 4 2" xfId="233"/>
    <cellStyle name="Normal 12 5" xfId="234"/>
    <cellStyle name="Normal 12 5 2" xfId="235"/>
    <cellStyle name="Normal 12 6" xfId="236"/>
    <cellStyle name="Normal 12 6 2" xfId="237"/>
    <cellStyle name="Normal 12 7" xfId="238"/>
    <cellStyle name="Normal 12 8" xfId="239"/>
    <cellStyle name="Normal 13 2" xfId="240"/>
    <cellStyle name="Normal 13 2 2" xfId="241"/>
    <cellStyle name="Normal 13 2 3" xfId="242"/>
    <cellStyle name="Normal 13 3" xfId="243"/>
    <cellStyle name="Normal 13 3 2" xfId="244"/>
    <cellStyle name="Normal 13 3 3" xfId="245"/>
    <cellStyle name="Normal 13 4" xfId="246"/>
    <cellStyle name="Normal 13 4 2" xfId="247"/>
    <cellStyle name="Normal 13 5" xfId="248"/>
    <cellStyle name="Normal 13 5 2" xfId="249"/>
    <cellStyle name="Normal 13 6" xfId="250"/>
    <cellStyle name="Normal 13 6 2" xfId="251"/>
    <cellStyle name="Normal 13 7" xfId="252"/>
    <cellStyle name="Normal 13 8" xfId="253"/>
    <cellStyle name="Normal 14 2" xfId="254"/>
    <cellStyle name="Normal 14 2 2" xfId="255"/>
    <cellStyle name="Normal 14 2 3" xfId="256"/>
    <cellStyle name="Normal 14 3" xfId="257"/>
    <cellStyle name="Normal 14 3 2" xfId="258"/>
    <cellStyle name="Normal 14 3 3" xfId="259"/>
    <cellStyle name="Normal 14 4" xfId="260"/>
    <cellStyle name="Normal 14 4 2" xfId="261"/>
    <cellStyle name="Normal 14 5" xfId="262"/>
    <cellStyle name="Normal 14 5 2" xfId="263"/>
    <cellStyle name="Normal 14 6" xfId="264"/>
    <cellStyle name="Normal 14 6 2" xfId="265"/>
    <cellStyle name="Normal 14 7" xfId="266"/>
    <cellStyle name="Normal 14 8" xfId="267"/>
    <cellStyle name="Normal 15 2" xfId="268"/>
    <cellStyle name="Normal 15 2 2" xfId="269"/>
    <cellStyle name="Normal 15 2 3" xfId="270"/>
    <cellStyle name="Normal 15 3" xfId="271"/>
    <cellStyle name="Normal 15 3 2" xfId="272"/>
    <cellStyle name="Normal 15 3 3" xfId="273"/>
    <cellStyle name="Normal 15 4" xfId="274"/>
    <cellStyle name="Normal 15 4 2" xfId="275"/>
    <cellStyle name="Normal 15 5" xfId="276"/>
    <cellStyle name="Normal 15 5 2" xfId="277"/>
    <cellStyle name="Normal 15 6" xfId="278"/>
    <cellStyle name="Normal 15 6 2" xfId="279"/>
    <cellStyle name="Normal 15 7" xfId="280"/>
    <cellStyle name="Normal 15 8" xfId="281"/>
    <cellStyle name="Normal 16 2" xfId="282"/>
    <cellStyle name="Normal 16 2 2" xfId="283"/>
    <cellStyle name="Normal 16 3" xfId="284"/>
    <cellStyle name="Normal 16 3 2" xfId="285"/>
    <cellStyle name="Normal 16 4" xfId="286"/>
    <cellStyle name="Normal 16 4 2" xfId="287"/>
    <cellStyle name="Normal 16 5" xfId="288"/>
    <cellStyle name="Normal 16 6" xfId="289"/>
    <cellStyle name="Normal 17 2" xfId="290"/>
    <cellStyle name="Normal 17 2 2" xfId="291"/>
    <cellStyle name="Normal 17 3" xfId="292"/>
    <cellStyle name="Normal 17 3 2" xfId="293"/>
    <cellStyle name="Normal 17 4" xfId="294"/>
    <cellStyle name="Normal 17 4 2" xfId="295"/>
    <cellStyle name="Normal 17 5" xfId="296"/>
    <cellStyle name="Normal 17 6" xfId="297"/>
    <cellStyle name="Normal 18" xfId="298"/>
    <cellStyle name="Normal 18 2" xfId="299"/>
    <cellStyle name="Normal 18 3" xfId="300"/>
    <cellStyle name="Normal 2" xfId="301"/>
    <cellStyle name="Normal 2 10" xfId="302"/>
    <cellStyle name="Normal 2 10 2" xfId="303"/>
    <cellStyle name="Normal 2 10 3" xfId="304"/>
    <cellStyle name="Normal 2 11" xfId="305"/>
    <cellStyle name="Normal 2 11 2" xfId="306"/>
    <cellStyle name="Normal 2 11 3" xfId="307"/>
    <cellStyle name="Normal 2 12" xfId="308"/>
    <cellStyle name="Normal 2 12 2" xfId="309"/>
    <cellStyle name="Normal 2 12 2 2" xfId="310"/>
    <cellStyle name="Normal 2 12 2 2 2" xfId="311"/>
    <cellStyle name="Normal 2 12 2 2 3" xfId="312"/>
    <cellStyle name="Normal 2 12 2 2 4" xfId="313"/>
    <cellStyle name="Normal 2 12 2 2 5" xfId="314"/>
    <cellStyle name="Normal 2 12 2 2 6" xfId="315"/>
    <cellStyle name="Normal 2 12 2 3" xfId="316"/>
    <cellStyle name="Normal 2 12 2 4" xfId="317"/>
    <cellStyle name="Normal 2 12 2 5" xfId="318"/>
    <cellStyle name="Normal 2 12 2 5 2" xfId="319"/>
    <cellStyle name="Normal 2 12 2 6" xfId="320"/>
    <cellStyle name="Normal 2 12 2 6 2" xfId="321"/>
    <cellStyle name="Normal 2 12 3" xfId="322"/>
    <cellStyle name="Normal 2 12 4" xfId="323"/>
    <cellStyle name="Normal 2 12 4 2" xfId="324"/>
    <cellStyle name="Normal 2 12 4 2 2" xfId="325"/>
    <cellStyle name="Normal 2 12 4 3" xfId="326"/>
    <cellStyle name="Normal 2 12 4 3 2" xfId="327"/>
    <cellStyle name="Normal 2 12 4 4" xfId="328"/>
    <cellStyle name="Normal 2 12 4 4 2" xfId="329"/>
    <cellStyle name="Normal 2 12 5" xfId="330"/>
    <cellStyle name="Normal 2 12 5 2" xfId="331"/>
    <cellStyle name="Normal 2 12 5 3" xfId="332"/>
    <cellStyle name="Normal 2 12 6" xfId="333"/>
    <cellStyle name="Normal 2 12 7" xfId="334"/>
    <cellStyle name="Normal 2 12 8" xfId="335"/>
    <cellStyle name="Normal 2 12 9" xfId="336"/>
    <cellStyle name="Normal 2 13" xfId="337"/>
    <cellStyle name="Normal 2 14" xfId="338"/>
    <cellStyle name="Normal 2 15" xfId="339"/>
    <cellStyle name="Normal 2 15 2" xfId="340"/>
    <cellStyle name="Normal 2 15 2 2" xfId="341"/>
    <cellStyle name="Normal 2 15 2 2 2" xfId="342"/>
    <cellStyle name="Normal 2 15 2 3" xfId="343"/>
    <cellStyle name="Normal 2 15 2 3 2" xfId="344"/>
    <cellStyle name="Normal 2 15 2 4" xfId="345"/>
    <cellStyle name="Normal 2 15 2 4 2" xfId="346"/>
    <cellStyle name="Normal 2 15 3" xfId="347"/>
    <cellStyle name="Normal 2 15 3 2" xfId="348"/>
    <cellStyle name="Normal 2 15 3 3" xfId="349"/>
    <cellStyle name="Normal 2 15 4" xfId="350"/>
    <cellStyle name="Normal 2 15 4 2" xfId="351"/>
    <cellStyle name="Normal 2 15 4 3" xfId="352"/>
    <cellStyle name="Normal 2 15 5" xfId="353"/>
    <cellStyle name="Normal 2 15 6" xfId="354"/>
    <cellStyle name="Normal 2 15 7" xfId="355"/>
    <cellStyle name="Normal 2 15 8" xfId="356"/>
    <cellStyle name="Normal 2 16" xfId="357"/>
    <cellStyle name="Normal 2 16 2" xfId="358"/>
    <cellStyle name="Normal 2 16 3" xfId="359"/>
    <cellStyle name="Normal 2 16 4" xfId="360"/>
    <cellStyle name="Normal 2 16 5" xfId="361"/>
    <cellStyle name="Normal 2 16 6" xfId="362"/>
    <cellStyle name="Normal 2 17" xfId="363"/>
    <cellStyle name="Normal 2 18" xfId="364"/>
    <cellStyle name="Normal 2 18 2" xfId="365"/>
    <cellStyle name="Normal 2 19" xfId="366"/>
    <cellStyle name="Normal 2 19 2" xfId="367"/>
    <cellStyle name="Normal 2 2" xfId="368"/>
    <cellStyle name="Normal 2 2 2" xfId="369"/>
    <cellStyle name="Normal 2 3" xfId="370"/>
    <cellStyle name="Normal 2 4" xfId="371"/>
    <cellStyle name="Normal 2 5" xfId="372"/>
    <cellStyle name="Normal 2 5 10" xfId="373"/>
    <cellStyle name="Normal 2 5 10 2" xfId="374"/>
    <cellStyle name="Normal 2 5 10 2 2" xfId="375"/>
    <cellStyle name="Normal 2 5 10 2 3" xfId="376"/>
    <cellStyle name="Normal 2 5 10 2 4" xfId="377"/>
    <cellStyle name="Normal 2 5 10 2 5" xfId="378"/>
    <cellStyle name="Normal 2 5 10 2 6" xfId="379"/>
    <cellStyle name="Normal 2 5 10 3" xfId="380"/>
    <cellStyle name="Normal 2 5 10 4" xfId="381"/>
    <cellStyle name="Normal 2 5 10 5" xfId="382"/>
    <cellStyle name="Normal 2 5 10 5 2" xfId="383"/>
    <cellStyle name="Normal 2 5 10 6" xfId="384"/>
    <cellStyle name="Normal 2 5 10 6 2" xfId="385"/>
    <cellStyle name="Normal 2 5 11" xfId="386"/>
    <cellStyle name="Normal 2 5 11 2" xfId="387"/>
    <cellStyle name="Normal 2 5 11 2 2" xfId="388"/>
    <cellStyle name="Normal 2 5 11 3" xfId="389"/>
    <cellStyle name="Normal 2 5 11 3 2" xfId="390"/>
    <cellStyle name="Normal 2 5 11 4" xfId="391"/>
    <cellStyle name="Normal 2 5 11 4 2" xfId="392"/>
    <cellStyle name="Normal 2 5 12" xfId="393"/>
    <cellStyle name="Normal 2 5 12 2" xfId="394"/>
    <cellStyle name="Normal 2 5 12 3" xfId="395"/>
    <cellStyle name="Normal 2 5 13" xfId="396"/>
    <cellStyle name="Normal 2 5 14" xfId="397"/>
    <cellStyle name="Normal 2 5 15" xfId="398"/>
    <cellStyle name="Normal 2 5 16" xfId="399"/>
    <cellStyle name="Normal 2 5 2" xfId="400"/>
    <cellStyle name="Normal 2 5 2 10" xfId="401"/>
    <cellStyle name="Normal 2 5 2 10 2" xfId="402"/>
    <cellStyle name="Normal 2 5 2 2" xfId="403"/>
    <cellStyle name="Normal 2 5 2 2 2" xfId="404"/>
    <cellStyle name="Normal 2 5 2 2 2 2" xfId="405"/>
    <cellStyle name="Normal 2 5 2 2 2 2 2" xfId="406"/>
    <cellStyle name="Normal 2 5 2 2 2 2 3" xfId="407"/>
    <cellStyle name="Normal 2 5 2 2 2 2 4" xfId="408"/>
    <cellStyle name="Normal 2 5 2 2 2 2 5" xfId="409"/>
    <cellStyle name="Normal 2 5 2 2 2 2 6" xfId="410"/>
    <cellStyle name="Normal 2 5 2 2 2 3" xfId="411"/>
    <cellStyle name="Normal 2 5 2 2 2 4" xfId="412"/>
    <cellStyle name="Normal 2 5 2 2 2 5" xfId="413"/>
    <cellStyle name="Normal 2 5 2 2 2 5 2" xfId="414"/>
    <cellStyle name="Normal 2 5 2 2 2 6" xfId="415"/>
    <cellStyle name="Normal 2 5 2 2 2 6 2" xfId="416"/>
    <cellStyle name="Normal 2 5 2 2 3" xfId="417"/>
    <cellStyle name="Normal 2 5 2 2 4" xfId="418"/>
    <cellStyle name="Normal 2 5 2 2 4 2" xfId="419"/>
    <cellStyle name="Normal 2 5 2 2 4 2 2" xfId="420"/>
    <cellStyle name="Normal 2 5 2 2 4 3" xfId="421"/>
    <cellStyle name="Normal 2 5 2 2 4 3 2" xfId="422"/>
    <cellStyle name="Normal 2 5 2 2 4 4" xfId="423"/>
    <cellStyle name="Normal 2 5 2 2 4 4 2" xfId="424"/>
    <cellStyle name="Normal 2 5 2 2 5" xfId="425"/>
    <cellStyle name="Normal 2 5 2 2 5 2" xfId="426"/>
    <cellStyle name="Normal 2 5 2 2 5 3" xfId="427"/>
    <cellStyle name="Normal 2 5 2 2 6" xfId="428"/>
    <cellStyle name="Normal 2 5 2 2 7" xfId="429"/>
    <cellStyle name="Normal 2 5 2 2 8" xfId="430"/>
    <cellStyle name="Normal 2 5 2 2 9" xfId="431"/>
    <cellStyle name="Normal 2 5 2 3" xfId="432"/>
    <cellStyle name="Normal 2 5 2 4" xfId="433"/>
    <cellStyle name="Normal 2 5 2 5" xfId="434"/>
    <cellStyle name="Normal 2 5 2 6" xfId="435"/>
    <cellStyle name="Normal 2 5 2 6 2" xfId="436"/>
    <cellStyle name="Normal 2 5 2 6 2 2" xfId="437"/>
    <cellStyle name="Normal 2 5 2 6 2 2 2" xfId="438"/>
    <cellStyle name="Normal 2 5 2 6 2 3" xfId="439"/>
    <cellStyle name="Normal 2 5 2 6 2 3 2" xfId="440"/>
    <cellStyle name="Normal 2 5 2 6 2 4" xfId="441"/>
    <cellStyle name="Normal 2 5 2 6 2 4 2" xfId="442"/>
    <cellStyle name="Normal 2 5 2 6 3" xfId="443"/>
    <cellStyle name="Normal 2 5 2 6 3 2" xfId="444"/>
    <cellStyle name="Normal 2 5 2 6 3 3" xfId="445"/>
    <cellStyle name="Normal 2 5 2 6 4" xfId="446"/>
    <cellStyle name="Normal 2 5 2 6 4 2" xfId="447"/>
    <cellStyle name="Normal 2 5 2 6 4 3" xfId="448"/>
    <cellStyle name="Normal 2 5 2 6 5" xfId="449"/>
    <cellStyle name="Normal 2 5 2 6 6" xfId="450"/>
    <cellStyle name="Normal 2 5 2 6 7" xfId="451"/>
    <cellStyle name="Normal 2 5 2 6 8" xfId="452"/>
    <cellStyle name="Normal 2 5 2 7" xfId="453"/>
    <cellStyle name="Normal 2 5 2 7 2" xfId="454"/>
    <cellStyle name="Normal 2 5 2 7 3" xfId="455"/>
    <cellStyle name="Normal 2 5 2 7 4" xfId="456"/>
    <cellStyle name="Normal 2 5 2 7 5" xfId="457"/>
    <cellStyle name="Normal 2 5 2 7 6" xfId="458"/>
    <cellStyle name="Normal 2 5 2 8" xfId="459"/>
    <cellStyle name="Normal 2 5 2 9" xfId="460"/>
    <cellStyle name="Normal 2 5 2 9 2" xfId="461"/>
    <cellStyle name="Normal 2 5 3" xfId="462"/>
    <cellStyle name="Normal 2 5 4" xfId="463"/>
    <cellStyle name="Normal 2 5 5" xfId="464"/>
    <cellStyle name="Normal 2 5 6" xfId="465"/>
    <cellStyle name="Normal 2 5 7" xfId="466"/>
    <cellStyle name="Normal 2 5 7 2" xfId="467"/>
    <cellStyle name="Normal 2 5 7 2 2" xfId="468"/>
    <cellStyle name="Normal 2 5 7 2 2 2" xfId="469"/>
    <cellStyle name="Normal 2 5 7 2 2 2 2" xfId="470"/>
    <cellStyle name="Normal 2 5 7 2 2 3" xfId="471"/>
    <cellStyle name="Normal 2 5 7 2 2 3 2" xfId="472"/>
    <cellStyle name="Normal 2 5 7 2 2 4" xfId="473"/>
    <cellStyle name="Normal 2 5 7 2 2 4 2" xfId="474"/>
    <cellStyle name="Normal 2 5 7 2 3" xfId="475"/>
    <cellStyle name="Normal 2 5 7 2 3 2" xfId="476"/>
    <cellStyle name="Normal 2 5 7 2 3 3" xfId="477"/>
    <cellStyle name="Normal 2 5 7 2 4" xfId="478"/>
    <cellStyle name="Normal 2 5 7 2 4 2" xfId="479"/>
    <cellStyle name="Normal 2 5 7 2 4 3" xfId="480"/>
    <cellStyle name="Normal 2 5 7 2 5" xfId="481"/>
    <cellStyle name="Normal 2 5 7 2 6" xfId="482"/>
    <cellStyle name="Normal 2 5 7 2 7" xfId="483"/>
    <cellStyle name="Normal 2 5 7 2 8" xfId="484"/>
    <cellStyle name="Normal 2 5 7 3" xfId="485"/>
    <cellStyle name="Normal 2 5 7 3 2" xfId="486"/>
    <cellStyle name="Normal 2 5 7 3 3" xfId="487"/>
    <cellStyle name="Normal 2 5 7 4" xfId="488"/>
    <cellStyle name="Normal 2 5 7 4 2" xfId="489"/>
    <cellStyle name="Normal 2 5 7 4 3" xfId="490"/>
    <cellStyle name="Normal 2 5 7 4 4" xfId="491"/>
    <cellStyle name="Normal 2 5 7 4 5" xfId="492"/>
    <cellStyle name="Normal 2 5 7 4 6" xfId="493"/>
    <cellStyle name="Normal 2 5 7 5" xfId="494"/>
    <cellStyle name="Normal 2 5 7 6" xfId="495"/>
    <cellStyle name="Normal 2 5 7 6 2" xfId="496"/>
    <cellStyle name="Normal 2 5 7 7" xfId="497"/>
    <cellStyle name="Normal 2 5 7 7 2" xfId="498"/>
    <cellStyle name="Normal 2 5 8" xfId="499"/>
    <cellStyle name="Normal 2 5 8 2" xfId="500"/>
    <cellStyle name="Normal 2 5 8 3" xfId="501"/>
    <cellStyle name="Normal 2 5 9" xfId="502"/>
    <cellStyle name="Normal 2 5 9 2" xfId="503"/>
    <cellStyle name="Normal 2 5 9 3" xfId="504"/>
    <cellStyle name="Normal 2 6" xfId="505"/>
    <cellStyle name="Normal 2 7" xfId="506"/>
    <cellStyle name="Normal 2 8" xfId="507"/>
    <cellStyle name="Normal 2 8 10" xfId="508"/>
    <cellStyle name="Normal 2 8 11" xfId="509"/>
    <cellStyle name="Normal 2 8 12" xfId="510"/>
    <cellStyle name="Normal 2 8 2" xfId="511"/>
    <cellStyle name="Normal 2 8 2 2" xfId="512"/>
    <cellStyle name="Normal 2 8 2 2 2" xfId="513"/>
    <cellStyle name="Normal 2 8 2 2 2 2" xfId="514"/>
    <cellStyle name="Normal 2 8 2 2 2 2 2" xfId="515"/>
    <cellStyle name="Normal 2 8 2 2 2 3" xfId="516"/>
    <cellStyle name="Normal 2 8 2 2 2 3 2" xfId="517"/>
    <cellStyle name="Normal 2 8 2 2 2 4" xfId="518"/>
    <cellStyle name="Normal 2 8 2 2 2 4 2" xfId="519"/>
    <cellStyle name="Normal 2 8 2 2 3" xfId="520"/>
    <cellStyle name="Normal 2 8 2 2 3 2" xfId="521"/>
    <cellStyle name="Normal 2 8 2 2 3 3" xfId="522"/>
    <cellStyle name="Normal 2 8 2 2 4" xfId="523"/>
    <cellStyle name="Normal 2 8 2 2 4 2" xfId="524"/>
    <cellStyle name="Normal 2 8 2 2 4 3" xfId="525"/>
    <cellStyle name="Normal 2 8 2 2 5" xfId="526"/>
    <cellStyle name="Normal 2 8 2 2 6" xfId="527"/>
    <cellStyle name="Normal 2 8 2 2 7" xfId="528"/>
    <cellStyle name="Normal 2 8 2 2 8" xfId="529"/>
    <cellStyle name="Normal 2 8 2 3" xfId="530"/>
    <cellStyle name="Normal 2 8 2 3 2" xfId="531"/>
    <cellStyle name="Normal 2 8 2 3 3" xfId="532"/>
    <cellStyle name="Normal 2 8 2 4" xfId="533"/>
    <cellStyle name="Normal 2 8 2 4 2" xfId="534"/>
    <cellStyle name="Normal 2 8 2 4 3" xfId="535"/>
    <cellStyle name="Normal 2 8 2 4 4" xfId="536"/>
    <cellStyle name="Normal 2 8 2 4 5" xfId="537"/>
    <cellStyle name="Normal 2 8 2 4 6" xfId="538"/>
    <cellStyle name="Normal 2 8 2 5" xfId="539"/>
    <cellStyle name="Normal 2 8 2 6" xfId="540"/>
    <cellStyle name="Normal 2 8 2 6 2" xfId="541"/>
    <cellStyle name="Normal 2 8 2 7" xfId="542"/>
    <cellStyle name="Normal 2 8 2 7 2" xfId="543"/>
    <cellStyle name="Normal 2 8 3" xfId="544"/>
    <cellStyle name="Normal 2 8 3 2" xfId="545"/>
    <cellStyle name="Normal 2 8 3 3" xfId="546"/>
    <cellStyle name="Normal 2 8 4" xfId="547"/>
    <cellStyle name="Normal 2 8 4 2" xfId="548"/>
    <cellStyle name="Normal 2 8 4 3" xfId="549"/>
    <cellStyle name="Normal 2 8 5" xfId="550"/>
    <cellStyle name="Normal 2 8 5 2" xfId="551"/>
    <cellStyle name="Normal 2 8 5 3" xfId="552"/>
    <cellStyle name="Normal 2 8 6" xfId="553"/>
    <cellStyle name="Normal 2 8 6 2" xfId="554"/>
    <cellStyle name="Normal 2 8 6 2 2" xfId="555"/>
    <cellStyle name="Normal 2 8 6 2 3" xfId="556"/>
    <cellStyle name="Normal 2 8 6 2 4" xfId="557"/>
    <cellStyle name="Normal 2 8 6 2 5" xfId="558"/>
    <cellStyle name="Normal 2 8 6 2 6" xfId="559"/>
    <cellStyle name="Normal 2 8 6 3" xfId="560"/>
    <cellStyle name="Normal 2 8 6 4" xfId="561"/>
    <cellStyle name="Normal 2 8 6 5" xfId="562"/>
    <cellStyle name="Normal 2 8 6 5 2" xfId="563"/>
    <cellStyle name="Normal 2 8 6 6" xfId="564"/>
    <cellStyle name="Normal 2 8 6 6 2" xfId="565"/>
    <cellStyle name="Normal 2 8 7" xfId="566"/>
    <cellStyle name="Normal 2 8 7 2" xfId="567"/>
    <cellStyle name="Normal 2 8 7 2 2" xfId="568"/>
    <cellStyle name="Normal 2 8 7 3" xfId="569"/>
    <cellStyle name="Normal 2 8 7 3 2" xfId="570"/>
    <cellStyle name="Normal 2 8 7 4" xfId="571"/>
    <cellStyle name="Normal 2 8 7 4 2" xfId="572"/>
    <cellStyle name="Normal 2 8 8" xfId="573"/>
    <cellStyle name="Normal 2 8 8 2" xfId="574"/>
    <cellStyle name="Normal 2 8 8 3" xfId="575"/>
    <cellStyle name="Normal 2 8 9" xfId="576"/>
    <cellStyle name="Normal 2 9" xfId="577"/>
    <cellStyle name="Normal 2 9 2" xfId="578"/>
    <cellStyle name="Normal 2 9 3" xfId="579"/>
    <cellStyle name="Normal 3" xfId="580"/>
    <cellStyle name="Normal 3 2" xfId="581"/>
    <cellStyle name="Normal 3 3" xfId="582"/>
    <cellStyle name="Normal 3 3 2" xfId="583"/>
    <cellStyle name="Normal 4" xfId="584"/>
    <cellStyle name="Normal 4 2" xfId="585"/>
    <cellStyle name="Normal 4 3" xfId="586"/>
    <cellStyle name="Normal 5" xfId="587"/>
    <cellStyle name="Normal 5 2" xfId="588"/>
    <cellStyle name="Normal 6" xfId="589"/>
    <cellStyle name="Normal 6 10" xfId="590"/>
    <cellStyle name="Normal 6 11" xfId="591"/>
    <cellStyle name="Normal 6 12" xfId="592"/>
    <cellStyle name="Normal 6 13" xfId="593"/>
    <cellStyle name="Normal 6 14" xfId="594"/>
    <cellStyle name="Normal 6 2" xfId="595"/>
    <cellStyle name="Normal 6 3" xfId="596"/>
    <cellStyle name="Normal 6 4" xfId="597"/>
    <cellStyle name="Normal 6 5" xfId="598"/>
    <cellStyle name="Normal 6 6" xfId="599"/>
    <cellStyle name="Normal 6 7" xfId="600"/>
    <cellStyle name="Normal 6 8" xfId="601"/>
    <cellStyle name="Normal 6 9" xfId="602"/>
    <cellStyle name="Normal 7" xfId="603"/>
    <cellStyle name="Normal 8" xfId="604"/>
    <cellStyle name="Normal 9 10" xfId="605"/>
    <cellStyle name="Normal 9 10 2" xfId="606"/>
    <cellStyle name="Normal 9 11" xfId="607"/>
    <cellStyle name="Normal 9 11 2" xfId="608"/>
    <cellStyle name="Normal 9 12" xfId="609"/>
    <cellStyle name="Normal 9 13" xfId="610"/>
    <cellStyle name="Normal 9 2" xfId="611"/>
    <cellStyle name="Normal 9 2 2" xfId="612"/>
    <cellStyle name="Normal 9 2 3" xfId="613"/>
    <cellStyle name="Normal 9 3" xfId="614"/>
    <cellStyle name="Normal 9 3 2" xfId="615"/>
    <cellStyle name="Normal 9 3 3" xfId="616"/>
    <cellStyle name="Normal 9 4" xfId="617"/>
    <cellStyle name="Normal 9 4 2" xfId="618"/>
    <cellStyle name="Normal 9 4 3" xfId="619"/>
    <cellStyle name="Normal 9 5" xfId="620"/>
    <cellStyle name="Normal 9 5 2" xfId="621"/>
    <cellStyle name="Normal 9 5 3" xfId="622"/>
    <cellStyle name="Normal 9 6" xfId="623"/>
    <cellStyle name="Normal 9 6 2" xfId="624"/>
    <cellStyle name="Normal 9 6 3" xfId="625"/>
    <cellStyle name="Normal 9 7" xfId="626"/>
    <cellStyle name="Normal 9 7 2" xfId="627"/>
    <cellStyle name="Normal 9 7 3" xfId="628"/>
    <cellStyle name="Normal 9 8" xfId="629"/>
    <cellStyle name="Normal 9 8 2" xfId="630"/>
    <cellStyle name="Normal 9 8 3" xfId="631"/>
    <cellStyle name="Normal 9 9" xfId="632"/>
    <cellStyle name="Normal 9 9 2" xfId="633"/>
    <cellStyle name="Notas 2" xfId="634"/>
    <cellStyle name="Notas 2 2" xfId="635"/>
    <cellStyle name="Notas 2 3" xfId="636"/>
    <cellStyle name="Notas 3" xfId="637"/>
    <cellStyle name="Notas 3 2" xfId="638"/>
    <cellStyle name="Notas 3 3" xfId="639"/>
    <cellStyle name="Note" xfId="640"/>
    <cellStyle name="Output" xfId="641"/>
    <cellStyle name="Porcentaje" xfId="642" builtinId="5"/>
    <cellStyle name="Porcentaje 2" xfId="643"/>
    <cellStyle name="Porcentaje 2 2" xfId="644"/>
    <cellStyle name="Porcentaje 3" xfId="645"/>
    <cellStyle name="Porcentaje 4" xfId="646"/>
    <cellStyle name="Porcentaje 4 2" xfId="647"/>
    <cellStyle name="Porcentaje 5" xfId="648"/>
    <cellStyle name="Porcentaje 6" xfId="649"/>
    <cellStyle name="Porcentaje 6 2" xfId="650"/>
    <cellStyle name="Porcentaje 6 3" xfId="651"/>
    <cellStyle name="Porcentual 2" xfId="652"/>
    <cellStyle name="Porcentual 2 10" xfId="653"/>
    <cellStyle name="Porcentual 2 11" xfId="654"/>
    <cellStyle name="Porcentual 2 12" xfId="655"/>
    <cellStyle name="Porcentual 2 2" xfId="656"/>
    <cellStyle name="Porcentual 2 3" xfId="657"/>
    <cellStyle name="Porcentual 2 4" xfId="658"/>
    <cellStyle name="Porcentual 2 5" xfId="659"/>
    <cellStyle name="Porcentual 2 6" xfId="660"/>
    <cellStyle name="Porcentual 2 7" xfId="661"/>
    <cellStyle name="Porcentual 2 8" xfId="662"/>
    <cellStyle name="Porcentual 2 9" xfId="663"/>
    <cellStyle name="Porcentual 3" xfId="664"/>
    <cellStyle name="Porcentual 3 2" xfId="665"/>
    <cellStyle name="Porcentual 4" xfId="666"/>
    <cellStyle name="Porcentual 4 2" xfId="667"/>
    <cellStyle name="ROBERTO" xfId="668"/>
    <cellStyle name="Salida 2" xfId="669"/>
    <cellStyle name="Salida 2 2" xfId="670"/>
    <cellStyle name="Salida 2 3" xfId="671"/>
    <cellStyle name="Salida 3" xfId="672"/>
    <cellStyle name="Texto de advertencia 2" xfId="673"/>
    <cellStyle name="Texto de advertencia 2 2" xfId="674"/>
    <cellStyle name="Texto de advertencia 2 3" xfId="675"/>
    <cellStyle name="Texto explicativo 2" xfId="676"/>
    <cellStyle name="Texto explicativo 2 2" xfId="677"/>
    <cellStyle name="Texto explicativo 2 3" xfId="678"/>
    <cellStyle name="Title" xfId="679"/>
    <cellStyle name="Título 1 2" xfId="680"/>
    <cellStyle name="Título 1 2 2" xfId="681"/>
    <cellStyle name="Título 1 2 3" xfId="682"/>
    <cellStyle name="Título 2 2" xfId="683"/>
    <cellStyle name="Título 2 2 2" xfId="684"/>
    <cellStyle name="Título 2 2 3" xfId="685"/>
    <cellStyle name="Título 2 3" xfId="686"/>
    <cellStyle name="Título 3 2" xfId="687"/>
    <cellStyle name="Título 3 2 2" xfId="688"/>
    <cellStyle name="Título 3 2 3" xfId="689"/>
    <cellStyle name="Título 3 3" xfId="690"/>
    <cellStyle name="Título 4" xfId="691"/>
    <cellStyle name="Título 4 2" xfId="692"/>
    <cellStyle name="Título 4 3" xfId="693"/>
    <cellStyle name="Título 5" xfId="694"/>
    <cellStyle name="Total 2" xfId="695"/>
    <cellStyle name="Total 2 2" xfId="696"/>
    <cellStyle name="Total 2 3" xfId="697"/>
    <cellStyle name="Total 3" xfId="698"/>
    <cellStyle name="Warning Text" xfId="699"/>
  </cellStyles>
  <dxfs count="0"/>
  <tableStyles count="0" defaultTableStyle="TableStyleMedium9" defaultPivotStyle="PivotStyleLight16"/>
  <colors>
    <mruColors>
      <color rgb="FF003A00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NÚMERO DE TRABAJADORES POR ACTIVIDAD - DIRECTOS</a:t>
            </a:r>
          </a:p>
        </c:rich>
      </c:tx>
      <c:layout>
        <c:manualLayout>
          <c:xMode val="edge"/>
          <c:yMode val="edge"/>
          <c:x val="0.16496267308840237"/>
          <c:y val="4.1095676376475584E-2"/>
        </c:manualLayout>
      </c:layout>
      <c:overlay val="0"/>
      <c:spPr>
        <a:solidFill>
          <a:srgbClr val="003A0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92387989274138"/>
          <c:y val="0.40830521216141402"/>
          <c:w val="0.56008146639511203"/>
          <c:h val="0.381776603184117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5747871129143479E-2"/>
                  <c:y val="-5.2334686537885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7058648204558446E-2"/>
                  <c:y val="7.1982506222286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8110343131752114E-2"/>
                  <c:y val="4.28789653888419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5.4654791238030472E-2"/>
                  <c:y val="3.301460501752964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'6.1 Total Directos'!$J$21:$J$26</c:f>
              <c:strCache>
                <c:ptCount val="6"/>
                <c:pt idx="0">
                  <c:v>Generación</c:v>
                </c:pt>
                <c:pt idx="1">
                  <c:v>Transmisión</c:v>
                </c:pt>
                <c:pt idx="2">
                  <c:v>Distribución</c:v>
                </c:pt>
                <c:pt idx="3">
                  <c:v>Comercialización</c:v>
                </c:pt>
                <c:pt idx="4">
                  <c:v>Administración</c:v>
                </c:pt>
                <c:pt idx="5">
                  <c:v>Servicios auxiliares</c:v>
                </c:pt>
              </c:strCache>
            </c:strRef>
          </c:cat>
          <c:val>
            <c:numRef>
              <c:f>'6.1 Total Directos'!$K$21:$K$26</c:f>
              <c:numCache>
                <c:formatCode>#,##0</c:formatCode>
                <c:ptCount val="6"/>
                <c:pt idx="0">
                  <c:v>26.585515548281506</c:v>
                </c:pt>
                <c:pt idx="1">
                  <c:v>9.0323240589198033</c:v>
                </c:pt>
                <c:pt idx="2">
                  <c:v>21.634615384615387</c:v>
                </c:pt>
                <c:pt idx="3">
                  <c:v>14.290098199672668</c:v>
                </c:pt>
                <c:pt idx="4">
                  <c:v>27.680032733224223</c:v>
                </c:pt>
                <c:pt idx="5">
                  <c:v>0.77741407528641571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VENTA DE ENERGÍA ELÉCTRICA POR TRABAJADOR EN LAS EMPRESAS POR DISTRIBUCIÓN</a:t>
            </a:r>
          </a:p>
        </c:rich>
      </c:tx>
      <c:layout>
        <c:manualLayout>
          <c:xMode val="edge"/>
          <c:yMode val="edge"/>
          <c:x val="0.16977949184923313"/>
          <c:y val="3.2184067269369107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5992615208813185"/>
          <c:y val="0.15172447854812893"/>
          <c:w val="0.79361108432874461"/>
          <c:h val="0.6711246251170395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'6.6 Distrib'!$Y$152:$Y$161</c:f>
              <c:strCache>
                <c:ptCount val="10"/>
                <c:pt idx="0">
                  <c:v>DISTRIBUCION</c:v>
                </c:pt>
                <c:pt idx="1">
                  <c:v>CHAVIMOCHIC</c:v>
                </c:pt>
                <c:pt idx="2">
                  <c:v>COELVISA</c:v>
                </c:pt>
                <c:pt idx="3">
                  <c:v>SEAL</c:v>
                </c:pt>
                <c:pt idx="4">
                  <c:v>ENOSA</c:v>
                </c:pt>
                <c:pt idx="5">
                  <c:v>ELS</c:v>
                </c:pt>
                <c:pt idx="6">
                  <c:v>ELC</c:v>
                </c:pt>
                <c:pt idx="7">
                  <c:v>ELSE</c:v>
                </c:pt>
                <c:pt idx="8">
                  <c:v>ELN</c:v>
                </c:pt>
                <c:pt idx="9">
                  <c:v>ELNM</c:v>
                </c:pt>
              </c:strCache>
            </c:strRef>
          </c:cat>
          <c:val>
            <c:numRef>
              <c:f>'6.6 Distrib'!$Z$152:$Z$161</c:f>
              <c:numCache>
                <c:formatCode>0</c:formatCode>
                <c:ptCount val="10"/>
                <c:pt idx="0" formatCode="0.00">
                  <c:v>1.3634264848912947</c:v>
                </c:pt>
                <c:pt idx="1">
                  <c:v>96.443635552000117</c:v>
                </c:pt>
                <c:pt idx="2">
                  <c:v>12.83835968888889</c:v>
                </c:pt>
                <c:pt idx="3">
                  <c:v>4.6470463000000013</c:v>
                </c:pt>
                <c:pt idx="4">
                  <c:v>4.4262429621430348</c:v>
                </c:pt>
                <c:pt idx="5">
                  <c:v>2.5114646549668862</c:v>
                </c:pt>
                <c:pt idx="6">
                  <c:v>2.336624660169496</c:v>
                </c:pt>
                <c:pt idx="7">
                  <c:v>2.3275554797048095</c:v>
                </c:pt>
                <c:pt idx="8">
                  <c:v>2.276091856521743</c:v>
                </c:pt>
                <c:pt idx="9">
                  <c:v>2.2663022994805173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0417792"/>
        <c:axId val="110419328"/>
      </c:barChart>
      <c:catAx>
        <c:axId val="11041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1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1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 / TRABAJADOR</a:t>
                </a:r>
              </a:p>
            </c:rich>
          </c:tx>
          <c:layout>
            <c:manualLayout>
              <c:xMode val="edge"/>
              <c:yMode val="edge"/>
              <c:x val="0.4606068527148392"/>
              <c:y val="0.912645572081267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1779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NÚMERO DE CLIENTES POR TRABAJADOR EN LAS EMPRESAS DE DISTRIBUCIÓN</a:t>
            </a:r>
          </a:p>
        </c:rich>
      </c:tx>
      <c:layout>
        <c:manualLayout>
          <c:xMode val="edge"/>
          <c:yMode val="edge"/>
          <c:x val="0.16067652347476666"/>
          <c:y val="3.2258009512152047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6437477425413569"/>
          <c:y val="0.17511520737327188"/>
          <c:w val="0.76585791454967211"/>
          <c:h val="0.645161290322580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'6.6 Distrib'!$U$152:$U$161</c:f>
              <c:strCache>
                <c:ptCount val="10"/>
                <c:pt idx="0">
                  <c:v>DISTRIBUCION</c:v>
                </c:pt>
                <c:pt idx="1">
                  <c:v>CHAVIMOCHIC</c:v>
                </c:pt>
                <c:pt idx="2">
                  <c:v>ELC</c:v>
                </c:pt>
                <c:pt idx="3">
                  <c:v>ELSE</c:v>
                </c:pt>
                <c:pt idx="4">
                  <c:v>ENOSA</c:v>
                </c:pt>
                <c:pt idx="5">
                  <c:v>ELPUNO</c:v>
                </c:pt>
                <c:pt idx="6">
                  <c:v>ELNM</c:v>
                </c:pt>
                <c:pt idx="7">
                  <c:v>ELN</c:v>
                </c:pt>
                <c:pt idx="8">
                  <c:v>ELS</c:v>
                </c:pt>
                <c:pt idx="9">
                  <c:v>EDELSA</c:v>
                </c:pt>
              </c:strCache>
            </c:strRef>
          </c:cat>
          <c:val>
            <c:numRef>
              <c:f>'6.6 Distrib'!$V$152:$V$161</c:f>
              <c:numCache>
                <c:formatCode>0</c:formatCode>
                <c:ptCount val="10"/>
                <c:pt idx="0" formatCode="#,##0">
                  <c:v>455.5814700432361</c:v>
                </c:pt>
                <c:pt idx="1">
                  <c:v>17359.338461538413</c:v>
                </c:pt>
                <c:pt idx="2">
                  <c:v>2281.067796610178</c:v>
                </c:pt>
                <c:pt idx="3">
                  <c:v>1978.9446494464823</c:v>
                </c:pt>
                <c:pt idx="4">
                  <c:v>1775.7714285714294</c:v>
                </c:pt>
                <c:pt idx="5">
                  <c:v>1609.3532608695675</c:v>
                </c:pt>
                <c:pt idx="6">
                  <c:v>1125.4999999999998</c:v>
                </c:pt>
                <c:pt idx="7">
                  <c:v>1121.7236024844738</c:v>
                </c:pt>
                <c:pt idx="8">
                  <c:v>1081.2980132450325</c:v>
                </c:pt>
                <c:pt idx="9">
                  <c:v>476.00000000000023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0260608"/>
        <c:axId val="110262144"/>
      </c:barChart>
      <c:catAx>
        <c:axId val="11026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6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NUMERO DE CLIENTES / TRABAJADOR</a:t>
                </a:r>
              </a:p>
            </c:rich>
          </c:tx>
          <c:layout>
            <c:manualLayout>
              <c:xMode val="edge"/>
              <c:yMode val="edge"/>
              <c:x val="0.3002114685413067"/>
              <c:y val="0.9193549762196199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6060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NÚMERO DE TRABAJADORES POR ACTIVIDAD - SERVICIOS POR TERCEROS</a:t>
            </a:r>
          </a:p>
        </c:rich>
      </c:tx>
      <c:layout>
        <c:manualLayout>
          <c:xMode val="edge"/>
          <c:yMode val="edge"/>
          <c:x val="0.12358131290374881"/>
          <c:y val="2.7566264820653625E-2"/>
        </c:manualLayout>
      </c:layout>
      <c:overlay val="0"/>
      <c:spPr>
        <a:solidFill>
          <a:srgbClr val="003A0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92387989274138"/>
          <c:y val="0.40830521216141402"/>
          <c:w val="0.56008146639511203"/>
          <c:h val="0.381776603184117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38310779415682"/>
                  <c:y val="1.78297048351134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4473641544447425E-2"/>
                  <c:y val="8.1321706325124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4202310192290033E-2"/>
                  <c:y val="0.182682921372812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2369659547075421"/>
                  <c:y val="-7.522068742904604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0957216256984509"/>
                  <c:y val="-5.490845985937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'6.3 Total Terceros'!$J$1:$J$5</c:f>
              <c:strCache>
                <c:ptCount val="5"/>
                <c:pt idx="0">
                  <c:v>Transmisión</c:v>
                </c:pt>
                <c:pt idx="1">
                  <c:v>Distribución</c:v>
                </c:pt>
                <c:pt idx="2">
                  <c:v>Comercialización</c:v>
                </c:pt>
                <c:pt idx="3">
                  <c:v>Administración</c:v>
                </c:pt>
                <c:pt idx="4">
                  <c:v>Servicios auxiliares</c:v>
                </c:pt>
              </c:strCache>
            </c:strRef>
          </c:cat>
          <c:val>
            <c:numRef>
              <c:f>'6.3 Total Terceros'!$K$1:$K$5</c:f>
              <c:numCache>
                <c:formatCode>#,##0</c:formatCode>
                <c:ptCount val="5"/>
                <c:pt idx="0">
                  <c:v>6.0624027273401024</c:v>
                </c:pt>
                <c:pt idx="1">
                  <c:v>56.518194619432293</c:v>
                </c:pt>
                <c:pt idx="2">
                  <c:v>9.1973615949010608</c:v>
                </c:pt>
                <c:pt idx="3">
                  <c:v>5.4991477062180394</c:v>
                </c:pt>
                <c:pt idx="4">
                  <c:v>9.0046690876750901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DE NÚMERO DE TRABAJADORES POR TIPO Y ACTIVIDAD</a:t>
            </a:r>
          </a:p>
        </c:rich>
      </c:tx>
      <c:layout/>
      <c:overlay val="0"/>
      <c:spPr>
        <a:solidFill>
          <a:srgbClr val="003A00"/>
        </a:solidFill>
      </c:spPr>
    </c:title>
    <c:autoTitleDeleted val="0"/>
    <c:view3D>
      <c:rotX val="15"/>
      <c:rotY val="2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90803933339007E-2"/>
          <c:y val="0.18163129062273925"/>
          <c:w val="0.88769484192793258"/>
          <c:h val="0.653590737999762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'6.3 Total Terceros'!$B$26</c:f>
              <c:strCache>
                <c:ptCount val="1"/>
                <c:pt idx="0">
                  <c:v>Directos</c:v>
                </c:pt>
              </c:strCache>
            </c:strRef>
          </c:tx>
          <c:invertIfNegative val="0"/>
          <c:cat>
            <c:multiLvlStrRef>
              <c:f>'6.3 Total Terceros'!$C$24:$E$25</c:f>
              <c:multiLvlStrCache>
                <c:ptCount val="3"/>
                <c:lvl>
                  <c:pt idx="0">
                    <c:v>Generadoras</c:v>
                  </c:pt>
                  <c:pt idx="1">
                    <c:v>Transmisoras</c:v>
                  </c:pt>
                  <c:pt idx="2">
                    <c:v>Distribuidoras</c:v>
                  </c:pt>
                </c:lvl>
                <c:lvl>
                  <c:pt idx="0">
                    <c:v>Tipo de empresa</c:v>
                  </c:pt>
                </c:lvl>
              </c:multiLvlStrCache>
            </c:multiLvlStrRef>
          </c:cat>
          <c:val>
            <c:numRef>
              <c:f>'6.3 Total Terceros'!$C$26:$E$26</c:f>
              <c:numCache>
                <c:formatCode>General</c:formatCode>
                <c:ptCount val="3"/>
                <c:pt idx="0" formatCode="#,##0">
                  <c:v>4083</c:v>
                </c:pt>
                <c:pt idx="1">
                  <c:v>666</c:v>
                </c:pt>
                <c:pt idx="2">
                  <c:v>5027</c:v>
                </c:pt>
              </c:numCache>
            </c:numRef>
          </c:val>
        </c:ser>
        <c:ser>
          <c:idx val="1"/>
          <c:order val="1"/>
          <c:tx>
            <c:strRef>
              <c:f>'6.3 Total Terceros'!$B$28</c:f>
              <c:strCache>
                <c:ptCount val="1"/>
                <c:pt idx="0">
                  <c:v>Servicios por terceros</c:v>
                </c:pt>
              </c:strCache>
            </c:strRef>
          </c:tx>
          <c:invertIfNegative val="0"/>
          <c:cat>
            <c:multiLvlStrRef>
              <c:f>'6.3 Total Terceros'!$C$24:$E$25</c:f>
              <c:multiLvlStrCache>
                <c:ptCount val="3"/>
                <c:lvl>
                  <c:pt idx="0">
                    <c:v>Generadoras</c:v>
                  </c:pt>
                  <c:pt idx="1">
                    <c:v>Transmisoras</c:v>
                  </c:pt>
                  <c:pt idx="2">
                    <c:v>Distribuidoras</c:v>
                  </c:pt>
                </c:lvl>
                <c:lvl>
                  <c:pt idx="0">
                    <c:v>Tipo de empresa</c:v>
                  </c:pt>
                </c:lvl>
              </c:multiLvlStrCache>
            </c:multiLvlStrRef>
          </c:cat>
          <c:val>
            <c:numRef>
              <c:f>'6.3 Total Terceros'!$C$28:$E$28</c:f>
              <c:numCache>
                <c:formatCode>General</c:formatCode>
                <c:ptCount val="3"/>
                <c:pt idx="0" formatCode="#,##0">
                  <c:v>2162</c:v>
                </c:pt>
                <c:pt idx="1">
                  <c:v>168</c:v>
                </c:pt>
                <c:pt idx="2">
                  <c:v>11163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08866560"/>
        <c:axId val="108876544"/>
        <c:axId val="0"/>
      </c:bar3DChart>
      <c:catAx>
        <c:axId val="1088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876544"/>
        <c:crosses val="autoZero"/>
        <c:auto val="1"/>
        <c:lblAlgn val="ctr"/>
        <c:lblOffset val="100"/>
        <c:noMultiLvlLbl val="0"/>
      </c:catAx>
      <c:valAx>
        <c:axId val="108876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8866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753679102474982"/>
          <c:y val="0.93201606745217813"/>
          <c:w val="0.46515223319838572"/>
          <c:h val="6.7983932547821813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NÚMERO DE TRABAJADORES POR EMPRESA GENERADORA</a:t>
            </a:r>
          </a:p>
        </c:rich>
      </c:tx>
      <c:layout>
        <c:manualLayout>
          <c:xMode val="edge"/>
          <c:yMode val="edge"/>
          <c:x val="0.28018192931363034"/>
          <c:y val="2.2632287018281322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5950920245398773"/>
          <c:y val="0.16455730105588462"/>
          <c:w val="0.79386503067484659"/>
          <c:h val="0.6858304169208533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 Generación'!$AC$105:$AC$115</c:f>
              <c:strCache>
                <c:ptCount val="11"/>
                <c:pt idx="0">
                  <c:v>ENEL PERU</c:v>
                </c:pt>
                <c:pt idx="1">
                  <c:v>AGROAURORA</c:v>
                </c:pt>
                <c:pt idx="2">
                  <c:v>STATKRAFT </c:v>
                </c:pt>
                <c:pt idx="3">
                  <c:v>ENGIE PERU</c:v>
                </c:pt>
                <c:pt idx="4">
                  <c:v>ENEL GREEN</c:v>
                </c:pt>
                <c:pt idx="5">
                  <c:v>ELP</c:v>
                </c:pt>
                <c:pt idx="6">
                  <c:v>KALLPA</c:v>
                </c:pt>
                <c:pt idx="7">
                  <c:v>FÉNIX POWER</c:v>
                </c:pt>
                <c:pt idx="8">
                  <c:v>ORAZUL</c:v>
                </c:pt>
                <c:pt idx="9">
                  <c:v>SINERSA</c:v>
                </c:pt>
                <c:pt idx="10">
                  <c:v>CHINANGO</c:v>
                </c:pt>
              </c:strCache>
            </c:strRef>
          </c:cat>
          <c:val>
            <c:numRef>
              <c:f>'6.4 Generación'!$AD$105:$AD$115</c:f>
              <c:numCache>
                <c:formatCode>#,##0</c:formatCode>
                <c:ptCount val="11"/>
                <c:pt idx="0">
                  <c:v>1182</c:v>
                </c:pt>
                <c:pt idx="1">
                  <c:v>663</c:v>
                </c:pt>
                <c:pt idx="2">
                  <c:v>617</c:v>
                </c:pt>
                <c:pt idx="3">
                  <c:v>475</c:v>
                </c:pt>
                <c:pt idx="4">
                  <c:v>401</c:v>
                </c:pt>
                <c:pt idx="5">
                  <c:v>357</c:v>
                </c:pt>
                <c:pt idx="6">
                  <c:v>248</c:v>
                </c:pt>
                <c:pt idx="7">
                  <c:v>209</c:v>
                </c:pt>
                <c:pt idx="8">
                  <c:v>175</c:v>
                </c:pt>
                <c:pt idx="9">
                  <c:v>159</c:v>
                </c:pt>
                <c:pt idx="10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5290368"/>
        <c:axId val="105304448"/>
      </c:barChart>
      <c:catAx>
        <c:axId val="105290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0530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304448"/>
        <c:scaling>
          <c:orientation val="minMax"/>
          <c:max val="12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2985573045043962"/>
              <c:y val="0.9083231262758821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052903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POTENCIA INSTALADA POR TRABAJADOR</a:t>
            </a:r>
          </a:p>
        </c:rich>
      </c:tx>
      <c:layout>
        <c:manualLayout>
          <c:xMode val="edge"/>
          <c:yMode val="edge"/>
          <c:x val="0.25056394421285577"/>
          <c:y val="5.4123583389285641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30595547158912839"/>
          <c:y val="0.15235902861760106"/>
          <c:w val="0.73545555790144834"/>
          <c:h val="0.6709235607371067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 Generación'!$U$105:$U$117</c:f>
              <c:strCache>
                <c:ptCount val="13"/>
                <c:pt idx="0">
                  <c:v>SAMAY</c:v>
                </c:pt>
                <c:pt idx="1">
                  <c:v>CANCHAYLLO</c:v>
                </c:pt>
                <c:pt idx="2">
                  <c:v>ENEL PIURA</c:v>
                </c:pt>
                <c:pt idx="3">
                  <c:v>CERRO VERDE</c:v>
                </c:pt>
                <c:pt idx="4">
                  <c:v>KALLPA</c:v>
                </c:pt>
                <c:pt idx="5">
                  <c:v>TERMOCHILCA</c:v>
                </c:pt>
                <c:pt idx="6">
                  <c:v>ENGIE PERU</c:v>
                </c:pt>
                <c:pt idx="7">
                  <c:v>SDF ENERGÍA</c:v>
                </c:pt>
                <c:pt idx="8">
                  <c:v>TERMOSELVA</c:v>
                </c:pt>
                <c:pt idx="9">
                  <c:v>TRES HERMANAS</c:v>
                </c:pt>
                <c:pt idx="10">
                  <c:v>EGEHUALLAGA</c:v>
                </c:pt>
                <c:pt idx="11">
                  <c:v>ENERGIA EOLICA</c:v>
                </c:pt>
                <c:pt idx="12">
                  <c:v>PRF ETEN</c:v>
                </c:pt>
              </c:strCache>
            </c:strRef>
          </c:cat>
          <c:val>
            <c:numRef>
              <c:f>'6.4 Generación'!$V$105:$V$117</c:f>
              <c:numCache>
                <c:formatCode>0.00</c:formatCode>
                <c:ptCount val="13"/>
                <c:pt idx="0">
                  <c:v>77</c:v>
                </c:pt>
                <c:pt idx="1">
                  <c:v>18.915454545454544</c:v>
                </c:pt>
                <c:pt idx="2">
                  <c:v>7.8652380952380971</c:v>
                </c:pt>
                <c:pt idx="3">
                  <c:v>7.7500000000000018</c:v>
                </c:pt>
                <c:pt idx="4">
                  <c:v>6.8391129032258045</c:v>
                </c:pt>
                <c:pt idx="5">
                  <c:v>6.3829787234042552</c:v>
                </c:pt>
                <c:pt idx="6">
                  <c:v>5.6221052631578967</c:v>
                </c:pt>
                <c:pt idx="7">
                  <c:v>5.5628571428571458</c:v>
                </c:pt>
                <c:pt idx="8">
                  <c:v>4.7125581395348819</c:v>
                </c:pt>
                <c:pt idx="9">
                  <c:v>4.6261904761904766</c:v>
                </c:pt>
                <c:pt idx="10">
                  <c:v>4.265420560747665</c:v>
                </c:pt>
                <c:pt idx="11">
                  <c:v>4.0740740740740744</c:v>
                </c:pt>
                <c:pt idx="12">
                  <c:v>3.1003947368421065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362624"/>
        <c:axId val="110364160"/>
      </c:barChart>
      <c:catAx>
        <c:axId val="11036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6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64160"/>
        <c:scaling>
          <c:orientation val="minMax"/>
          <c:max val="8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MW /  TRABAJADOR</a:t>
                </a:r>
              </a:p>
            </c:rich>
          </c:tx>
          <c:layout>
            <c:manualLayout>
              <c:xMode val="edge"/>
              <c:yMode val="edge"/>
              <c:x val="0.46093067778292424"/>
              <c:y val="0.9138933989840417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62624"/>
        <c:crosses val="autoZero"/>
        <c:crossBetween val="between"/>
        <c:minorUnit val="0.5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PRODUCCIÓN DE ENERGÍA ELÉCTRICA POR TRABAJADOR</a:t>
            </a:r>
          </a:p>
        </c:rich>
      </c:tx>
      <c:layout>
        <c:manualLayout>
          <c:xMode val="edge"/>
          <c:yMode val="edge"/>
          <c:x val="0.17726125016495842"/>
          <c:y val="4.7358551830505718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24125874125874125"/>
          <c:y val="0.14369464401261056"/>
          <c:w val="0.73076923076923073"/>
          <c:h val="0.683180788885585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 Generación'!$Y$105:$Y$117</c:f>
              <c:strCache>
                <c:ptCount val="13"/>
                <c:pt idx="0">
                  <c:v>KALLPA</c:v>
                </c:pt>
                <c:pt idx="1">
                  <c:v>ELP</c:v>
                </c:pt>
                <c:pt idx="2">
                  <c:v>ENEL PERU</c:v>
                </c:pt>
                <c:pt idx="3">
                  <c:v>ENGIE PERU</c:v>
                </c:pt>
                <c:pt idx="4">
                  <c:v>FÉNIX POWER</c:v>
                </c:pt>
                <c:pt idx="5">
                  <c:v>EGEHUALLAGA</c:v>
                </c:pt>
                <c:pt idx="6">
                  <c:v>STATKRAFT </c:v>
                </c:pt>
                <c:pt idx="7">
                  <c:v>ORAZUL</c:v>
                </c:pt>
                <c:pt idx="8">
                  <c:v>TERMOCHILCA</c:v>
                </c:pt>
                <c:pt idx="9">
                  <c:v>CANCHAYLLO</c:v>
                </c:pt>
                <c:pt idx="10">
                  <c:v>CHINANGO</c:v>
                </c:pt>
                <c:pt idx="11">
                  <c:v>CELEPSA</c:v>
                </c:pt>
                <c:pt idx="12">
                  <c:v>EGASA</c:v>
                </c:pt>
              </c:strCache>
            </c:strRef>
          </c:cat>
          <c:val>
            <c:numRef>
              <c:f>'6.4 Generación'!$Z$105:$Z$117</c:f>
              <c:numCache>
                <c:formatCode>General</c:formatCode>
                <c:ptCount val="13"/>
                <c:pt idx="0">
                  <c:v>7627.2135160000025</c:v>
                </c:pt>
                <c:pt idx="1">
                  <c:v>6909.7344449999973</c:v>
                </c:pt>
                <c:pt idx="2">
                  <c:v>6382.758874000001</c:v>
                </c:pt>
                <c:pt idx="3">
                  <c:v>5333.6568960000004</c:v>
                </c:pt>
                <c:pt idx="4">
                  <c:v>3913.5255890000003</c:v>
                </c:pt>
                <c:pt idx="5">
                  <c:v>2467.9245539999993</c:v>
                </c:pt>
                <c:pt idx="6">
                  <c:v>2391.5349790000009</c:v>
                </c:pt>
                <c:pt idx="7">
                  <c:v>2098.9566509999991</c:v>
                </c:pt>
                <c:pt idx="8">
                  <c:v>1791.700881</c:v>
                </c:pt>
                <c:pt idx="9">
                  <c:v>1285.4856339999999</c:v>
                </c:pt>
                <c:pt idx="10">
                  <c:v>1248.2760469999998</c:v>
                </c:pt>
                <c:pt idx="11">
                  <c:v>1126.3693940000001</c:v>
                </c:pt>
                <c:pt idx="12">
                  <c:v>1041.5840509999998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50"/>
        <c:axId val="110376448"/>
        <c:axId val="110377984"/>
      </c:barChart>
      <c:catAx>
        <c:axId val="1103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7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77984"/>
        <c:scaling>
          <c:orientation val="minMax"/>
          <c:max val="8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 / TRABAJADOR</a:t>
                </a:r>
              </a:p>
            </c:rich>
          </c:tx>
          <c:layout>
            <c:manualLayout>
              <c:xMode val="edge"/>
              <c:yMode val="edge"/>
              <c:x val="0.45512822768662298"/>
              <c:y val="0.912028032578402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3764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 DE TRABAJADORES POR EMPRESA DISTRIBUIDORA QUE DESARROLLA</a:t>
            </a:r>
          </a:p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 ACTIVIDAD DE GENERACIÓN</a:t>
            </a:r>
          </a:p>
        </c:rich>
      </c:tx>
      <c:layout>
        <c:manualLayout>
          <c:xMode val="edge"/>
          <c:yMode val="edge"/>
          <c:x val="0.28047974772384221"/>
          <c:y val="2.3033960856415792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5435156812295014"/>
          <c:y val="0.195861947950349"/>
          <c:w val="0.8111672247865569"/>
          <c:h val="0.6382707126681301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'6.4.2 y 6.5 Gen_dis y Trans'!$U$79:$U$85</c:f>
              <c:strCache>
                <c:ptCount val="7"/>
                <c:pt idx="0">
                  <c:v>ENEDIS</c:v>
                </c:pt>
                <c:pt idx="1">
                  <c:v>LUZ del SUR</c:v>
                </c:pt>
                <c:pt idx="2">
                  <c:v>ELOR</c:v>
                </c:pt>
                <c:pt idx="6">
                  <c:v>ELNM</c:v>
                </c:pt>
              </c:strCache>
            </c:strRef>
          </c:cat>
          <c:val>
            <c:numRef>
              <c:f>'6.4.2 y 6.5 Gen_dis y Trans'!$V$79:$V$85</c:f>
              <c:numCache>
                <c:formatCode>General</c:formatCode>
                <c:ptCount val="7"/>
                <c:pt idx="0">
                  <c:v>5781</c:v>
                </c:pt>
                <c:pt idx="1">
                  <c:v>4601</c:v>
                </c:pt>
                <c:pt idx="2">
                  <c:v>1757</c:v>
                </c:pt>
                <c:pt idx="6">
                  <c:v>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8"/>
        <c:overlap val="4"/>
        <c:axId val="110430464"/>
        <c:axId val="110481408"/>
      </c:barChart>
      <c:catAx>
        <c:axId val="11043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81408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7136465623229706"/>
              <c:y val="0.917445941084775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304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NÚMERO DE TRABAJADORES POR EMPRESA DE TRANSMISIÓN</a:t>
            </a:r>
          </a:p>
        </c:rich>
      </c:tx>
      <c:layout>
        <c:manualLayout>
          <c:xMode val="edge"/>
          <c:yMode val="edge"/>
          <c:x val="0.31491579177602802"/>
          <c:y val="1.9367991845056064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2466789397511574"/>
          <c:y val="0.21100980447786602"/>
          <c:w val="0.8424915677186896"/>
          <c:h val="0.6055063954582241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3355756690884934E-3"/>
                  <c:y val="2.523959035391974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48</a:t>
                    </a:r>
                    <a:r>
                      <a:rPr lang="es-PE" baseline="0"/>
                      <a:t> </a:t>
                    </a:r>
                    <a:r>
                      <a:rPr lang="es-PE"/>
                      <a:t>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1590323445706909E-4"/>
                  <c:y val="-7.767693123643766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31%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5238804768631802E-3"/>
                  <c:y val="-7.767976320303827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12%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119175774400217E-3"/>
                  <c:y val="-1.164959807998947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4%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032180423018604E-3"/>
                  <c:y val="-1.082599502584520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3%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987012987012987E-4"/>
                  <c:y val="-1.651536677181407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2%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0,3%</a:t>
                    </a:r>
                  </a:p>
                </c:rich>
              </c:tx>
              <c:numFmt formatCode="0.0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0.3%</a:t>
                    </a:r>
                  </a:p>
                </c:rich>
              </c:tx>
              <c:numFmt formatCode="0.0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0.3%</a:t>
                    </a:r>
                  </a:p>
                </c:rich>
              </c:tx>
              <c:numFmt formatCode="0.0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/>
                    </a:pPr>
                    <a:r>
                      <a:t>0.2%</a:t>
                    </a:r>
                  </a:p>
                </c:rich>
              </c:tx>
              <c:numFmt formatCode="0.0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'6.4.2 y 6.5 Gen_dis y Trans'!$U$112:$U$117</c:f>
              <c:strCache>
                <c:ptCount val="6"/>
                <c:pt idx="0">
                  <c:v>REP</c:v>
                </c:pt>
                <c:pt idx="1">
                  <c:v>CONENHUA</c:v>
                </c:pt>
                <c:pt idx="2">
                  <c:v>ATN</c:v>
                </c:pt>
                <c:pt idx="3">
                  <c:v>ABY</c:v>
                </c:pt>
                <c:pt idx="4">
                  <c:v>ETESELVA</c:v>
                </c:pt>
                <c:pt idx="5">
                  <c:v>REDESUR</c:v>
                </c:pt>
              </c:strCache>
            </c:strRef>
          </c:cat>
          <c:val>
            <c:numRef>
              <c:f>'6.4.2 y 6.5 Gen_dis y Trans'!$V$112:$V$117</c:f>
              <c:numCache>
                <c:formatCode>General</c:formatCode>
                <c:ptCount val="6"/>
                <c:pt idx="0">
                  <c:v>385</c:v>
                </c:pt>
                <c:pt idx="1">
                  <c:v>250</c:v>
                </c:pt>
                <c:pt idx="2">
                  <c:v>95</c:v>
                </c:pt>
                <c:pt idx="3">
                  <c:v>33</c:v>
                </c:pt>
                <c:pt idx="4">
                  <c:v>22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537344"/>
        <c:axId val="110555520"/>
      </c:barChart>
      <c:catAx>
        <c:axId val="11053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5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55520"/>
        <c:scaling>
          <c:orientation val="minMax"/>
          <c:max val="4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5350768477220271"/>
              <c:y val="0.8837946174159422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537344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PE" sz="1200">
                <a:solidFill>
                  <a:schemeClr val="bg1"/>
                </a:solidFill>
              </a:rPr>
              <a:t>TOTAL</a:t>
            </a:r>
            <a:r>
              <a:rPr lang="es-PE" sz="1200" baseline="0">
                <a:solidFill>
                  <a:schemeClr val="bg1"/>
                </a:solidFill>
              </a:rPr>
              <a:t> </a:t>
            </a:r>
            <a:r>
              <a:rPr lang="es-PE" sz="1200">
                <a:solidFill>
                  <a:schemeClr val="bg1"/>
                </a:solidFill>
              </a:rPr>
              <a:t> DE TRABAJADORES POR EMPRESA DISTRIBUIDORA</a:t>
            </a:r>
          </a:p>
        </c:rich>
      </c:tx>
      <c:layout>
        <c:manualLayout>
          <c:xMode val="edge"/>
          <c:yMode val="edge"/>
          <c:x val="0.3386910309680678"/>
          <c:y val="1.7845316064463903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4239329062626296"/>
          <c:y val="0.19900249495693839"/>
          <c:w val="0.81222476863378101"/>
          <c:h val="0.58754050274158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726352211197267E-3"/>
                  <c:y val="-1.933298547783674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15,4 %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603677315831044E-2"/>
                  <c:y val="-1.933277876288841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15,3%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191947341351336E-3"/>
                  <c:y val="-1.933366217853930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13,5%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77044732702962E-3"/>
                  <c:y val="-6.573737447552261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7,5%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097976603989913E-3"/>
                  <c:y val="-1.12141086772505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7,4 %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498426484808018E-3"/>
                  <c:y val="-1.933366217853824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6,7 %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0437977143305131E-3"/>
                  <c:y val="2.707005011844540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5,1 %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8348252883607477E-3"/>
                  <c:y val="2.7068312135953058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PE"/>
                      <a:t>5 %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'6.6 Distrib'!$U$182:$U$189</c:f>
              <c:strCache>
                <c:ptCount val="8"/>
                <c:pt idx="0">
                  <c:v>ENEDIS</c:v>
                </c:pt>
                <c:pt idx="1">
                  <c:v>LUZ del SUR</c:v>
                </c:pt>
                <c:pt idx="2">
                  <c:v>ELOR</c:v>
                </c:pt>
                <c:pt idx="3">
                  <c:v>ELNM</c:v>
                </c:pt>
                <c:pt idx="4">
                  <c:v>ELDUNAS</c:v>
                </c:pt>
                <c:pt idx="5">
                  <c:v>ELC</c:v>
                </c:pt>
                <c:pt idx="6">
                  <c:v>ELU</c:v>
                </c:pt>
                <c:pt idx="7">
                  <c:v>ELN</c:v>
                </c:pt>
              </c:strCache>
            </c:strRef>
          </c:cat>
          <c:val>
            <c:numRef>
              <c:f>'6.6 Distrib'!$V$182:$V$189</c:f>
              <c:numCache>
                <c:formatCode>General</c:formatCode>
                <c:ptCount val="8"/>
                <c:pt idx="0">
                  <c:v>5781</c:v>
                </c:pt>
                <c:pt idx="1">
                  <c:v>4601</c:v>
                </c:pt>
                <c:pt idx="2">
                  <c:v>1757</c:v>
                </c:pt>
                <c:pt idx="3">
                  <c:v>770</c:v>
                </c:pt>
                <c:pt idx="4">
                  <c:v>727</c:v>
                </c:pt>
                <c:pt idx="5">
                  <c:v>354</c:v>
                </c:pt>
                <c:pt idx="6">
                  <c:v>333</c:v>
                </c:pt>
                <c:pt idx="7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0202880"/>
        <c:axId val="110204416"/>
      </c:barChart>
      <c:catAx>
        <c:axId val="11020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04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N° DE TRABAJADORES</a:t>
                </a:r>
              </a:p>
            </c:rich>
          </c:tx>
          <c:layout>
            <c:manualLayout>
              <c:xMode val="edge"/>
              <c:yMode val="edge"/>
              <c:x val="0.45740262059079351"/>
              <c:y val="0.869939657075575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20288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52593</xdr:colOff>
      <xdr:row>21</xdr:row>
      <xdr:rowOff>4555</xdr:rowOff>
    </xdr:from>
    <xdr:to>
      <xdr:col>5</xdr:col>
      <xdr:colOff>1159565</xdr:colOff>
      <xdr:row>38</xdr:row>
      <xdr:rowOff>4555</xdr:rowOff>
    </xdr:to>
    <xdr:graphicFrame macro="">
      <xdr:nvGraphicFramePr>
        <xdr:cNvPr id="755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1076740</xdr:colOff>
      <xdr:row>23</xdr:row>
      <xdr:rowOff>50523</xdr:rowOff>
    </xdr:from>
    <xdr:to>
      <xdr:col>4</xdr:col>
      <xdr:colOff>210793</xdr:colOff>
      <xdr:row>24</xdr:row>
      <xdr:rowOff>120925</xdr:rowOff>
    </xdr:to>
    <xdr:sp macro="" textlink="">
      <xdr:nvSpPr>
        <xdr:cNvPr id="74756" name="Text Box 4"/>
        <xdr:cNvSpPr txBox="1">
          <a:spLocks noChangeArrowheads="1"/>
        </xdr:cNvSpPr>
      </xdr:nvSpPr>
      <xdr:spPr bwMode="auto">
        <a:xfrm>
          <a:off x="2658718" y="3678306"/>
          <a:ext cx="1502879" cy="236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9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776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0.40676</cdr:x>
      <cdr:y>0.49927</cdr:y>
    </cdr:from>
    <cdr:to>
      <cdr:x>0.43343</cdr:x>
      <cdr:y>0.54177</cdr:y>
    </cdr:to>
    <cdr:sp macro="" textlink="">
      <cdr:nvSpPr>
        <cdr:cNvPr id="78849" name="Text Box 6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9633" y="2071826"/>
          <a:ext cx="120434" cy="176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115129</xdr:colOff>
      <xdr:row>1</xdr:row>
      <xdr:rowOff>0</xdr:rowOff>
    </xdr:from>
    <xdr:to>
      <xdr:col>5</xdr:col>
      <xdr:colOff>1133062</xdr:colOff>
      <xdr:row>18</xdr:row>
      <xdr:rowOff>0</xdr:rowOff>
    </xdr:to>
    <xdr:graphicFrame macro="">
      <xdr:nvGraphicFramePr>
        <xdr:cNvPr id="30947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1002195</xdr:colOff>
      <xdr:row>3</xdr:row>
      <xdr:rowOff>828</xdr:rowOff>
    </xdr:from>
    <xdr:to>
      <xdr:col>4</xdr:col>
      <xdr:colOff>185944</xdr:colOff>
      <xdr:row>4</xdr:row>
      <xdr:rowOff>71230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683565" y="3578915"/>
          <a:ext cx="1502879" cy="236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13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493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48867</xdr:colOff>
      <xdr:row>34</xdr:row>
      <xdr:rowOff>155299</xdr:rowOff>
    </xdr:from>
    <xdr:to>
      <xdr:col>5</xdr:col>
      <xdr:colOff>1076739</xdr:colOff>
      <xdr:row>53</xdr:row>
      <xdr:rowOff>145774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66262</xdr:colOff>
      <xdr:row>37</xdr:row>
      <xdr:rowOff>158199</xdr:rowOff>
    </xdr:from>
    <xdr:to>
      <xdr:col>4</xdr:col>
      <xdr:colOff>335032</xdr:colOff>
      <xdr:row>39</xdr:row>
      <xdr:rowOff>53424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07197" y="8333134"/>
          <a:ext cx="1428335" cy="226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23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269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100</xdr:row>
      <xdr:rowOff>19050</xdr:rowOff>
    </xdr:from>
    <xdr:to>
      <xdr:col>15</xdr:col>
      <xdr:colOff>533400</xdr:colOff>
      <xdr:row>124</xdr:row>
      <xdr:rowOff>142875</xdr:rowOff>
    </xdr:to>
    <xdr:graphicFrame macro="">
      <xdr:nvGraphicFramePr>
        <xdr:cNvPr id="2784588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75</xdr:row>
      <xdr:rowOff>19050</xdr:rowOff>
    </xdr:from>
    <xdr:to>
      <xdr:col>5</xdr:col>
      <xdr:colOff>238125</xdr:colOff>
      <xdr:row>97</xdr:row>
      <xdr:rowOff>180975</xdr:rowOff>
    </xdr:to>
    <xdr:graphicFrame macro="">
      <xdr:nvGraphicFramePr>
        <xdr:cNvPr id="2784589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74</xdr:row>
      <xdr:rowOff>161924</xdr:rowOff>
    </xdr:from>
    <xdr:to>
      <xdr:col>16</xdr:col>
      <xdr:colOff>342899</xdr:colOff>
      <xdr:row>97</xdr:row>
      <xdr:rowOff>180974</xdr:rowOff>
    </xdr:to>
    <xdr:graphicFrame macro="">
      <xdr:nvGraphicFramePr>
        <xdr:cNvPr id="2784590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0.42988</cdr:x>
      <cdr:y>0.07801</cdr:y>
    </cdr:from>
    <cdr:to>
      <cdr:x>0.58426</cdr:x>
      <cdr:y>0.12595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4650" y="3841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6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245</a:t>
          </a: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733425</xdr:colOff>
      <xdr:row>111</xdr:row>
      <xdr:rowOff>114300</xdr:rowOff>
    </xdr:from>
    <xdr:to>
      <xdr:col>19</xdr:col>
      <xdr:colOff>838200</xdr:colOff>
      <xdr:row>113</xdr:row>
      <xdr:rowOff>0</xdr:rowOff>
    </xdr:to>
    <xdr:sp macro="" textlink="">
      <xdr:nvSpPr>
        <xdr:cNvPr id="3296537" name="Text Box 3074"/>
        <xdr:cNvSpPr txBox="1">
          <a:spLocks noChangeArrowheads="1"/>
        </xdr:cNvSpPr>
      </xdr:nvSpPr>
      <xdr:spPr bwMode="auto">
        <a:xfrm>
          <a:off x="18002250" y="192024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219075</xdr:colOff>
      <xdr:row>86</xdr:row>
      <xdr:rowOff>28575</xdr:rowOff>
    </xdr:from>
    <xdr:to>
      <xdr:col>19</xdr:col>
      <xdr:colOff>314325</xdr:colOff>
      <xdr:row>87</xdr:row>
      <xdr:rowOff>66675</xdr:rowOff>
    </xdr:to>
    <xdr:sp macro="" textlink="">
      <xdr:nvSpPr>
        <xdr:cNvPr id="3296538" name="Text Box 3088"/>
        <xdr:cNvSpPr txBox="1">
          <a:spLocks noChangeArrowheads="1"/>
        </xdr:cNvSpPr>
      </xdr:nvSpPr>
      <xdr:spPr bwMode="auto">
        <a:xfrm>
          <a:off x="17487900" y="153924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2505075</xdr:colOff>
      <xdr:row>95</xdr:row>
      <xdr:rowOff>0</xdr:rowOff>
    </xdr:from>
    <xdr:to>
      <xdr:col>2</xdr:col>
      <xdr:colOff>2600325</xdr:colOff>
      <xdr:row>96</xdr:row>
      <xdr:rowOff>38100</xdr:rowOff>
    </xdr:to>
    <xdr:sp macro="" textlink="">
      <xdr:nvSpPr>
        <xdr:cNvPr id="3296539" name="Text Box 3092"/>
        <xdr:cNvSpPr txBox="1">
          <a:spLocks noChangeArrowheads="1"/>
        </xdr:cNvSpPr>
      </xdr:nvSpPr>
      <xdr:spPr bwMode="auto">
        <a:xfrm>
          <a:off x="4286250" y="164973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23</xdr:row>
      <xdr:rowOff>95250</xdr:rowOff>
    </xdr:from>
    <xdr:to>
      <xdr:col>15</xdr:col>
      <xdr:colOff>714375</xdr:colOff>
      <xdr:row>48</xdr:row>
      <xdr:rowOff>123825</xdr:rowOff>
    </xdr:to>
    <xdr:graphicFrame macro="">
      <xdr:nvGraphicFramePr>
        <xdr:cNvPr id="3296540" name="Chart 3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69</xdr:row>
      <xdr:rowOff>38100</xdr:rowOff>
    </xdr:from>
    <xdr:to>
      <xdr:col>15</xdr:col>
      <xdr:colOff>381000</xdr:colOff>
      <xdr:row>95</xdr:row>
      <xdr:rowOff>9525</xdr:rowOff>
    </xdr:to>
    <xdr:graphicFrame macro="">
      <xdr:nvGraphicFramePr>
        <xdr:cNvPr id="3296541" name="Chart 3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219075</xdr:colOff>
      <xdr:row>87</xdr:row>
      <xdr:rowOff>28575</xdr:rowOff>
    </xdr:from>
    <xdr:to>
      <xdr:col>19</xdr:col>
      <xdr:colOff>314325</xdr:colOff>
      <xdr:row>88</xdr:row>
      <xdr:rowOff>66675</xdr:rowOff>
    </xdr:to>
    <xdr:sp macro="" textlink="">
      <xdr:nvSpPr>
        <xdr:cNvPr id="3296542" name="Text Box 3088"/>
        <xdr:cNvSpPr txBox="1">
          <a:spLocks noChangeArrowheads="1"/>
        </xdr:cNvSpPr>
      </xdr:nvSpPr>
      <xdr:spPr bwMode="auto">
        <a:xfrm>
          <a:off x="1748790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219075</xdr:colOff>
      <xdr:row>88</xdr:row>
      <xdr:rowOff>28575</xdr:rowOff>
    </xdr:from>
    <xdr:ext cx="95250" cy="200025"/>
    <xdr:sp macro="" textlink="">
      <xdr:nvSpPr>
        <xdr:cNvPr id="8" name="Text Box 3088"/>
        <xdr:cNvSpPr txBox="1">
          <a:spLocks noChangeArrowheads="1"/>
        </xdr:cNvSpPr>
      </xdr:nvSpPr>
      <xdr:spPr bwMode="auto">
        <a:xfrm>
          <a:off x="17697450" y="153924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219075</xdr:colOff>
      <xdr:row>87</xdr:row>
      <xdr:rowOff>28575</xdr:rowOff>
    </xdr:from>
    <xdr:ext cx="95250" cy="200025"/>
    <xdr:sp macro="" textlink="">
      <xdr:nvSpPr>
        <xdr:cNvPr id="9" name="Text Box 3088"/>
        <xdr:cNvSpPr txBox="1">
          <a:spLocks noChangeArrowheads="1"/>
        </xdr:cNvSpPr>
      </xdr:nvSpPr>
      <xdr:spPr bwMode="auto">
        <a:xfrm>
          <a:off x="1769745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219075</xdr:colOff>
      <xdr:row>84</xdr:row>
      <xdr:rowOff>28575</xdr:rowOff>
    </xdr:from>
    <xdr:ext cx="95250" cy="200025"/>
    <xdr:sp macro="" textlink="">
      <xdr:nvSpPr>
        <xdr:cNvPr id="10" name="Text Box 3088"/>
        <xdr:cNvSpPr txBox="1">
          <a:spLocks noChangeArrowheads="1"/>
        </xdr:cNvSpPr>
      </xdr:nvSpPr>
      <xdr:spPr bwMode="auto">
        <a:xfrm>
          <a:off x="31051500" y="152304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0.48329</cdr:x>
      <cdr:y>0.12267</cdr:y>
    </cdr:from>
    <cdr:to>
      <cdr:x>0.62844</cdr:x>
      <cdr:y>0.18557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3800" y="4603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11 237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0.47759</cdr:x>
      <cdr:y>0.08333</cdr:y>
    </cdr:from>
    <cdr:to>
      <cdr:x>0.627</cdr:x>
      <cdr:y>0.14721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3775" y="307975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834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70</xdr:row>
      <xdr:rowOff>0</xdr:rowOff>
    </xdr:from>
    <xdr:ext cx="916405" cy="170560"/>
    <xdr:sp macro="" textlink="">
      <xdr:nvSpPr>
        <xdr:cNvPr id="46094" name="Text Box 1038"/>
        <xdr:cNvSpPr txBox="1">
          <a:spLocks noChangeArrowheads="1"/>
        </xdr:cNvSpPr>
      </xdr:nvSpPr>
      <xdr:spPr bwMode="auto">
        <a:xfrm>
          <a:off x="6638925" y="11839575"/>
          <a:ext cx="91640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3  349</a:t>
          </a:r>
        </a:p>
      </xdr:txBody>
    </xdr:sp>
    <xdr:clientData/>
  </xdr:oneCellAnchor>
  <xdr:twoCellAnchor>
    <xdr:from>
      <xdr:col>1</xdr:col>
      <xdr:colOff>1438275</xdr:colOff>
      <xdr:row>64</xdr:row>
      <xdr:rowOff>114300</xdr:rowOff>
    </xdr:from>
    <xdr:to>
      <xdr:col>12</xdr:col>
      <xdr:colOff>1028700</xdr:colOff>
      <xdr:row>92</xdr:row>
      <xdr:rowOff>142875</xdr:rowOff>
    </xdr:to>
    <xdr:graphicFrame macro="">
      <xdr:nvGraphicFramePr>
        <xdr:cNvPr id="2094801" name="Chart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33</xdr:row>
      <xdr:rowOff>38100</xdr:rowOff>
    </xdr:from>
    <xdr:to>
      <xdr:col>14</xdr:col>
      <xdr:colOff>1095376</xdr:colOff>
      <xdr:row>61</xdr:row>
      <xdr:rowOff>104775</xdr:rowOff>
    </xdr:to>
    <xdr:graphicFrame macro="">
      <xdr:nvGraphicFramePr>
        <xdr:cNvPr id="2094802" name="Chart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33</xdr:row>
      <xdr:rowOff>57150</xdr:rowOff>
    </xdr:from>
    <xdr:to>
      <xdr:col>4</xdr:col>
      <xdr:colOff>200025</xdr:colOff>
      <xdr:row>61</xdr:row>
      <xdr:rowOff>114300</xdr:rowOff>
    </xdr:to>
    <xdr:graphicFrame macro="">
      <xdr:nvGraphicFramePr>
        <xdr:cNvPr id="2094803" name="Chart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0.4735</cdr:x>
      <cdr:y>0.08255</cdr:y>
    </cdr:from>
    <cdr:to>
      <cdr:x>0.62463</cdr:x>
      <cdr:y>0.14046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8525" y="336550"/>
          <a:ext cx="1502879" cy="236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: 16 190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ANUARI~1/LASERJC5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65"/>
  <sheetViews>
    <sheetView tabSelected="1" view="pageBreakPreview" zoomScale="115" zoomScaleNormal="100" zoomScaleSheetLayoutView="115" workbookViewId="0"/>
  </sheetViews>
  <sheetFormatPr baseColWidth="10" defaultRowHeight="12.75" x14ac:dyDescent="0.2"/>
  <cols>
    <col min="1" max="1" width="2" customWidth="1"/>
    <col min="2" max="2" width="21.7109375" customWidth="1"/>
    <col min="3" max="5" width="17.7109375" customWidth="1"/>
    <col min="6" max="6" width="18" customWidth="1"/>
    <col min="7" max="7" width="3.42578125" customWidth="1"/>
    <col min="11" max="11" width="8.7109375" customWidth="1"/>
    <col min="12" max="12" width="6.5703125" customWidth="1"/>
    <col min="13" max="13" width="7.5703125" customWidth="1"/>
  </cols>
  <sheetData>
    <row r="1" spans="1:13" ht="15" x14ac:dyDescent="0.25">
      <c r="A1" s="284" t="s">
        <v>201</v>
      </c>
      <c r="C1" s="75"/>
      <c r="D1" s="75"/>
      <c r="E1" s="75"/>
      <c r="F1" s="13"/>
      <c r="G1" s="13"/>
    </row>
    <row r="2" spans="1:13" ht="13.5" thickBot="1" x14ac:dyDescent="0.25">
      <c r="A2" s="13"/>
      <c r="B2" s="13"/>
      <c r="C2" s="13"/>
      <c r="D2" s="13"/>
      <c r="E2" s="13"/>
      <c r="F2" s="13"/>
      <c r="G2" s="13"/>
    </row>
    <row r="3" spans="1:13" x14ac:dyDescent="0.2">
      <c r="A3" s="13"/>
      <c r="B3" s="216" t="s">
        <v>43</v>
      </c>
      <c r="C3" s="212" t="s">
        <v>47</v>
      </c>
      <c r="D3" s="212"/>
      <c r="E3" s="213"/>
      <c r="F3" s="214" t="s">
        <v>14</v>
      </c>
      <c r="G3" s="50"/>
    </row>
    <row r="4" spans="1:13" ht="12" customHeight="1" x14ac:dyDescent="0.2">
      <c r="A4" s="13"/>
      <c r="B4" s="217"/>
      <c r="C4" s="119" t="s">
        <v>44</v>
      </c>
      <c r="D4" s="119" t="s">
        <v>45</v>
      </c>
      <c r="E4" s="120" t="s">
        <v>46</v>
      </c>
      <c r="F4" s="215"/>
      <c r="G4" s="50"/>
      <c r="H4" s="1"/>
    </row>
    <row r="5" spans="1:13" ht="12" customHeight="1" x14ac:dyDescent="0.2">
      <c r="A5" s="13"/>
      <c r="B5" s="79" t="s">
        <v>20</v>
      </c>
      <c r="C5" s="80">
        <v>2064</v>
      </c>
      <c r="D5" s="81">
        <v>30</v>
      </c>
      <c r="E5" s="82">
        <v>505</v>
      </c>
      <c r="F5" s="83">
        <f>SUM(C5:E5)</f>
        <v>2599</v>
      </c>
      <c r="G5" s="76"/>
      <c r="H5" s="1"/>
    </row>
    <row r="6" spans="1:13" ht="13.5" customHeight="1" x14ac:dyDescent="0.2">
      <c r="A6" s="13"/>
      <c r="B6" s="84"/>
      <c r="C6" s="85"/>
      <c r="D6" s="86"/>
      <c r="E6" s="86"/>
      <c r="F6" s="87"/>
      <c r="G6" s="76"/>
      <c r="H6" s="286"/>
      <c r="J6" s="1"/>
      <c r="K6" s="8"/>
      <c r="L6" s="1"/>
      <c r="M6" s="1"/>
    </row>
    <row r="7" spans="1:13" x14ac:dyDescent="0.2">
      <c r="A7" s="13"/>
      <c r="B7" s="84" t="s">
        <v>21</v>
      </c>
      <c r="C7" s="85">
        <v>215</v>
      </c>
      <c r="D7" s="86">
        <v>472</v>
      </c>
      <c r="E7" s="86">
        <v>196</v>
      </c>
      <c r="F7" s="87">
        <f>SUM(C7:E7)</f>
        <v>883</v>
      </c>
      <c r="G7" s="76"/>
      <c r="H7" s="286"/>
      <c r="J7" s="1"/>
      <c r="K7" s="8"/>
      <c r="L7" s="1"/>
      <c r="M7" s="1"/>
    </row>
    <row r="8" spans="1:13" x14ac:dyDescent="0.2">
      <c r="A8" s="13"/>
      <c r="B8" s="84"/>
      <c r="C8" s="85"/>
      <c r="D8" s="86"/>
      <c r="E8" s="86"/>
      <c r="F8" s="87"/>
      <c r="G8" s="76"/>
      <c r="H8" s="286"/>
      <c r="J8" s="1"/>
      <c r="K8" s="8"/>
      <c r="L8" s="1"/>
      <c r="M8" s="1"/>
    </row>
    <row r="9" spans="1:13" x14ac:dyDescent="0.2">
      <c r="A9" s="13"/>
      <c r="B9" s="84" t="s">
        <v>22</v>
      </c>
      <c r="C9" s="85">
        <v>12</v>
      </c>
      <c r="D9" s="86">
        <v>0</v>
      </c>
      <c r="E9" s="86">
        <v>2103</v>
      </c>
      <c r="F9" s="87">
        <f>SUM(C9:E9)</f>
        <v>2115</v>
      </c>
      <c r="G9" s="76"/>
      <c r="H9" s="286"/>
      <c r="J9" s="1"/>
      <c r="K9" s="8"/>
      <c r="L9" s="1"/>
      <c r="M9" s="1"/>
    </row>
    <row r="10" spans="1:13" x14ac:dyDescent="0.2">
      <c r="A10" s="13"/>
      <c r="B10" s="84"/>
      <c r="C10" s="85"/>
      <c r="D10" s="86"/>
      <c r="E10" s="86"/>
      <c r="F10" s="87"/>
      <c r="G10" s="76"/>
      <c r="H10" s="286"/>
      <c r="J10" s="1"/>
      <c r="K10" s="8"/>
      <c r="L10" s="1"/>
      <c r="M10" s="1"/>
    </row>
    <row r="11" spans="1:13" x14ac:dyDescent="0.2">
      <c r="A11" s="13"/>
      <c r="B11" s="84" t="s">
        <v>173</v>
      </c>
      <c r="C11" s="85">
        <v>179</v>
      </c>
      <c r="D11" s="86">
        <v>8</v>
      </c>
      <c r="E11" s="86">
        <v>1210</v>
      </c>
      <c r="F11" s="87">
        <f>SUM(C11:E11)</f>
        <v>1397</v>
      </c>
      <c r="G11" s="76"/>
      <c r="H11" s="286"/>
      <c r="J11" s="1"/>
      <c r="K11" s="8"/>
      <c r="L11" s="1"/>
      <c r="M11" s="1"/>
    </row>
    <row r="12" spans="1:13" x14ac:dyDescent="0.2">
      <c r="A12" s="13"/>
      <c r="B12" s="84"/>
      <c r="C12" s="85"/>
      <c r="D12" s="86"/>
      <c r="E12" s="86"/>
      <c r="F12" s="87"/>
      <c r="G12" s="76"/>
      <c r="H12" s="286"/>
      <c r="J12" s="1"/>
      <c r="K12" s="8"/>
      <c r="L12" s="1"/>
      <c r="M12" s="1"/>
    </row>
    <row r="13" spans="1:13" x14ac:dyDescent="0.2">
      <c r="A13" s="13"/>
      <c r="B13" s="84" t="s">
        <v>172</v>
      </c>
      <c r="C13" s="85">
        <v>1549</v>
      </c>
      <c r="D13" s="86">
        <v>151</v>
      </c>
      <c r="E13" s="86">
        <v>1006</v>
      </c>
      <c r="F13" s="87">
        <f>SUM(C13:E13)</f>
        <v>2706</v>
      </c>
      <c r="G13" s="76"/>
      <c r="H13" s="286"/>
      <c r="J13" s="1"/>
      <c r="K13" s="8"/>
      <c r="L13" s="1"/>
      <c r="M13" s="1"/>
    </row>
    <row r="14" spans="1:13" x14ac:dyDescent="0.2">
      <c r="A14" s="13"/>
      <c r="B14" s="84"/>
      <c r="C14" s="85"/>
      <c r="D14" s="86"/>
      <c r="E14" s="86"/>
      <c r="F14" s="87"/>
      <c r="G14" s="76"/>
      <c r="H14" s="286"/>
      <c r="J14" s="1"/>
      <c r="K14" s="8"/>
      <c r="L14" s="1"/>
      <c r="M14" s="1"/>
    </row>
    <row r="15" spans="1:13" x14ac:dyDescent="0.2">
      <c r="A15" s="13"/>
      <c r="B15" s="84" t="s">
        <v>174</v>
      </c>
      <c r="C15" s="85">
        <v>64</v>
      </c>
      <c r="D15" s="86">
        <v>5</v>
      </c>
      <c r="E15" s="86">
        <v>7</v>
      </c>
      <c r="F15" s="87">
        <f>SUM(C15:E15)</f>
        <v>76</v>
      </c>
      <c r="G15" s="76"/>
      <c r="H15" s="286"/>
      <c r="J15" s="1"/>
      <c r="K15" s="8"/>
      <c r="L15" s="1"/>
      <c r="M15" s="1"/>
    </row>
    <row r="16" spans="1:13" ht="12" customHeight="1" x14ac:dyDescent="0.2">
      <c r="A16" s="13"/>
      <c r="B16" s="84"/>
      <c r="C16" s="85"/>
      <c r="D16" s="86"/>
      <c r="E16" s="86"/>
      <c r="F16" s="88"/>
      <c r="G16" s="76"/>
      <c r="H16" s="286"/>
      <c r="J16" s="4"/>
      <c r="K16" s="8"/>
      <c r="L16" s="8"/>
      <c r="M16" s="1"/>
    </row>
    <row r="17" spans="1:13" ht="12" customHeight="1" thickBot="1" x14ac:dyDescent="0.25">
      <c r="A17" s="13"/>
      <c r="B17" s="93"/>
      <c r="C17" s="80"/>
      <c r="D17" s="89"/>
      <c r="E17" s="89"/>
      <c r="F17" s="90"/>
      <c r="G17" s="77"/>
      <c r="H17" s="287"/>
      <c r="J17" s="4"/>
      <c r="K17" s="8"/>
      <c r="L17" s="8"/>
      <c r="M17" s="1"/>
    </row>
    <row r="18" spans="1:13" ht="12" customHeight="1" thickTop="1" thickBot="1" x14ac:dyDescent="0.25">
      <c r="A18" s="13"/>
      <c r="B18" s="94" t="s">
        <v>48</v>
      </c>
      <c r="C18" s="95">
        <f>+SUM(C5:C15)</f>
        <v>4083</v>
      </c>
      <c r="D18" s="96">
        <f>+SUM(D5:D15)</f>
        <v>666</v>
      </c>
      <c r="E18" s="91">
        <f>SUM(E5:E15)</f>
        <v>5027</v>
      </c>
      <c r="F18" s="92">
        <f>SUM(C18:E18)</f>
        <v>9776</v>
      </c>
      <c r="G18" s="78"/>
      <c r="H18" s="286"/>
      <c r="J18" s="1"/>
      <c r="K18" s="8"/>
      <c r="L18" s="1"/>
      <c r="M18" s="1"/>
    </row>
    <row r="19" spans="1:13" ht="12" customHeight="1" x14ac:dyDescent="0.2">
      <c r="A19" s="13"/>
      <c r="B19" s="13"/>
      <c r="C19" s="72"/>
      <c r="D19" s="72"/>
      <c r="E19" s="72"/>
      <c r="F19" s="42"/>
      <c r="G19" s="42"/>
      <c r="H19" s="287"/>
      <c r="J19" s="218">
        <v>2018</v>
      </c>
      <c r="K19" s="218"/>
      <c r="L19" s="218"/>
      <c r="M19" s="218"/>
    </row>
    <row r="20" spans="1:13" ht="4.5" hidden="1" customHeight="1" thickBot="1" x14ac:dyDescent="0.25">
      <c r="A20" s="13"/>
      <c r="B20" s="13"/>
      <c r="C20" s="13"/>
      <c r="D20" s="13"/>
      <c r="E20" s="13"/>
      <c r="F20" s="13"/>
      <c r="G20" s="13"/>
      <c r="H20" s="287"/>
      <c r="J20" s="127"/>
      <c r="K20" s="126" t="e">
        <f>M20/$M$18*100</f>
        <v>#DIV/0!</v>
      </c>
      <c r="L20" s="127"/>
      <c r="M20" s="127"/>
    </row>
    <row r="21" spans="1:13" ht="17.25" customHeight="1" x14ac:dyDescent="0.25">
      <c r="A21" s="13"/>
      <c r="B21" s="13"/>
      <c r="C21" s="13"/>
      <c r="D21" s="13"/>
      <c r="E21" s="13"/>
      <c r="F21" s="13"/>
      <c r="G21" s="13"/>
      <c r="H21" s="288"/>
      <c r="J21" s="130" t="s">
        <v>20</v>
      </c>
      <c r="K21" s="128">
        <f t="shared" ref="K21:K27" si="0">M21/$M$27*100</f>
        <v>26.585515548281506</v>
      </c>
      <c r="L21" s="129"/>
      <c r="M21" s="129">
        <f>+F5</f>
        <v>2599</v>
      </c>
    </row>
    <row r="22" spans="1:13" x14ac:dyDescent="0.2">
      <c r="A22" s="13"/>
      <c r="B22" s="13"/>
      <c r="C22" s="13"/>
      <c r="D22" s="13"/>
      <c r="E22" s="13"/>
      <c r="F22" s="13"/>
      <c r="G22" s="13"/>
      <c r="H22" s="4"/>
      <c r="J22" s="130" t="s">
        <v>21</v>
      </c>
      <c r="K22" s="128">
        <f t="shared" si="0"/>
        <v>9.0323240589198033</v>
      </c>
      <c r="L22" s="129"/>
      <c r="M22" s="129">
        <f>+F7</f>
        <v>883</v>
      </c>
    </row>
    <row r="23" spans="1:13" x14ac:dyDescent="0.2">
      <c r="A23" s="13"/>
      <c r="B23" s="13"/>
      <c r="C23" s="13"/>
      <c r="D23" s="13"/>
      <c r="E23" s="13"/>
      <c r="F23" s="13"/>
      <c r="G23" s="13"/>
      <c r="J23" s="130" t="s">
        <v>22</v>
      </c>
      <c r="K23" s="128">
        <f t="shared" si="0"/>
        <v>21.634615384615387</v>
      </c>
      <c r="L23" s="129"/>
      <c r="M23" s="129">
        <f>+F9</f>
        <v>2115</v>
      </c>
    </row>
    <row r="24" spans="1:13" x14ac:dyDescent="0.2">
      <c r="A24" s="13"/>
      <c r="B24" s="13"/>
      <c r="C24" s="13"/>
      <c r="D24" s="13"/>
      <c r="E24" s="13"/>
      <c r="F24" s="13"/>
      <c r="G24" s="13"/>
      <c r="J24" s="130" t="s">
        <v>173</v>
      </c>
      <c r="K24" s="128">
        <f t="shared" si="0"/>
        <v>14.290098199672668</v>
      </c>
      <c r="L24" s="127"/>
      <c r="M24" s="129">
        <f>+F11</f>
        <v>1397</v>
      </c>
    </row>
    <row r="25" spans="1:13" x14ac:dyDescent="0.2">
      <c r="A25" s="13"/>
      <c r="B25" s="13"/>
      <c r="C25" s="13"/>
      <c r="D25" s="13"/>
      <c r="E25" s="13"/>
      <c r="F25" s="13"/>
      <c r="G25" s="13"/>
      <c r="J25" s="130" t="s">
        <v>172</v>
      </c>
      <c r="K25" s="128">
        <f t="shared" si="0"/>
        <v>27.680032733224223</v>
      </c>
      <c r="L25" s="127"/>
      <c r="M25" s="129">
        <f>+F13</f>
        <v>2706</v>
      </c>
    </row>
    <row r="26" spans="1:13" x14ac:dyDescent="0.2">
      <c r="A26" s="13"/>
      <c r="B26" s="13"/>
      <c r="C26" s="13"/>
      <c r="D26" s="13"/>
      <c r="E26" s="13"/>
      <c r="F26" s="13"/>
      <c r="G26" s="13"/>
      <c r="J26" s="130" t="s">
        <v>174</v>
      </c>
      <c r="K26" s="128">
        <f t="shared" si="0"/>
        <v>0.77741407528641571</v>
      </c>
      <c r="L26" s="127"/>
      <c r="M26" s="129">
        <f>+F15</f>
        <v>76</v>
      </c>
    </row>
    <row r="27" spans="1:13" x14ac:dyDescent="0.2">
      <c r="A27" s="13"/>
      <c r="B27" s="13"/>
      <c r="C27" s="13"/>
      <c r="D27" s="13"/>
      <c r="E27" s="13"/>
      <c r="F27" s="13"/>
      <c r="G27" s="13"/>
      <c r="J27" s="127"/>
      <c r="K27" s="128">
        <f t="shared" si="0"/>
        <v>100</v>
      </c>
      <c r="L27" s="129"/>
      <c r="M27" s="129">
        <f>SUM(M21:M26)</f>
        <v>9776</v>
      </c>
    </row>
    <row r="28" spans="1:13" x14ac:dyDescent="0.2">
      <c r="A28" s="13"/>
      <c r="B28" s="13"/>
      <c r="C28" s="13"/>
      <c r="D28" s="13"/>
      <c r="E28" s="13"/>
      <c r="F28" s="13"/>
      <c r="G28" s="13"/>
    </row>
    <row r="29" spans="1:13" x14ac:dyDescent="0.2">
      <c r="A29" s="13"/>
      <c r="B29" s="13"/>
      <c r="C29" s="13"/>
      <c r="D29" s="13"/>
      <c r="E29" s="13"/>
      <c r="F29" s="13"/>
      <c r="G29" s="13"/>
    </row>
    <row r="30" spans="1:13" x14ac:dyDescent="0.2">
      <c r="A30" s="13"/>
      <c r="B30" s="13"/>
      <c r="C30" s="13"/>
      <c r="D30" s="13"/>
      <c r="E30" s="13"/>
      <c r="F30" s="13"/>
      <c r="G30" s="13"/>
    </row>
    <row r="31" spans="1:13" x14ac:dyDescent="0.2">
      <c r="A31" s="13"/>
      <c r="B31" s="13"/>
      <c r="C31" s="13"/>
      <c r="D31" s="13"/>
      <c r="E31" s="13"/>
      <c r="F31" s="13"/>
      <c r="G31" s="13"/>
    </row>
    <row r="32" spans="1:13" x14ac:dyDescent="0.2">
      <c r="A32" s="13"/>
      <c r="B32" s="13"/>
      <c r="C32" s="13"/>
      <c r="D32" s="13"/>
      <c r="E32" s="13"/>
      <c r="F32" s="13"/>
      <c r="G32" s="13"/>
    </row>
    <row r="33" spans="1:7" x14ac:dyDescent="0.2">
      <c r="A33" s="13"/>
      <c r="B33" s="13"/>
      <c r="C33" s="13"/>
      <c r="D33" s="13"/>
      <c r="E33" s="13"/>
      <c r="F33" s="13"/>
      <c r="G33" s="13"/>
    </row>
    <row r="34" spans="1:7" x14ac:dyDescent="0.2">
      <c r="A34" s="13"/>
      <c r="B34" s="13"/>
      <c r="C34" s="13"/>
      <c r="D34" s="13"/>
      <c r="E34" s="13"/>
      <c r="F34" s="13"/>
      <c r="G34" s="13"/>
    </row>
    <row r="35" spans="1:7" x14ac:dyDescent="0.2">
      <c r="A35" s="13"/>
      <c r="B35" s="13"/>
      <c r="C35" s="13"/>
      <c r="D35" s="13"/>
      <c r="E35" s="13"/>
      <c r="F35" s="13"/>
      <c r="G35" s="13"/>
    </row>
    <row r="36" spans="1:7" x14ac:dyDescent="0.2">
      <c r="A36" s="13"/>
      <c r="B36" s="13"/>
      <c r="C36" s="13"/>
      <c r="D36" s="13"/>
      <c r="E36" s="13"/>
      <c r="F36" s="13"/>
      <c r="G36" s="13"/>
    </row>
    <row r="37" spans="1:7" x14ac:dyDescent="0.2">
      <c r="A37" s="13"/>
      <c r="B37" s="13"/>
      <c r="C37" s="13"/>
      <c r="D37" s="13"/>
      <c r="E37" s="13"/>
      <c r="F37" s="13"/>
      <c r="G37" s="13"/>
    </row>
    <row r="38" spans="1:7" x14ac:dyDescent="0.2">
      <c r="A38" s="13"/>
      <c r="B38" s="13"/>
      <c r="C38" s="13"/>
      <c r="D38" s="13"/>
      <c r="E38" s="13"/>
      <c r="F38" s="13"/>
      <c r="G38" s="13"/>
    </row>
    <row r="39" spans="1:7" x14ac:dyDescent="0.2">
      <c r="A39" s="13"/>
      <c r="B39" s="13"/>
      <c r="C39" s="13"/>
      <c r="D39" s="13"/>
      <c r="E39" s="13"/>
      <c r="F39" s="13"/>
      <c r="G39" s="13"/>
    </row>
    <row r="40" spans="1:7" x14ac:dyDescent="0.2">
      <c r="A40" s="131"/>
      <c r="B40" s="131"/>
      <c r="C40" s="131"/>
      <c r="D40" s="131"/>
      <c r="E40" s="131"/>
      <c r="F40" s="131"/>
      <c r="G40" s="13"/>
    </row>
    <row r="41" spans="1:7" ht="15" x14ac:dyDescent="0.25">
      <c r="A41" s="285" t="s">
        <v>236</v>
      </c>
      <c r="C41" s="75"/>
      <c r="D41" s="75"/>
      <c r="E41" s="75"/>
      <c r="F41" s="13"/>
    </row>
    <row r="42" spans="1:7" ht="13.5" thickBot="1" x14ac:dyDescent="0.25">
      <c r="A42" s="131"/>
      <c r="B42" s="13"/>
      <c r="C42" s="13"/>
      <c r="D42" s="13"/>
      <c r="E42" s="13"/>
      <c r="F42" s="13"/>
    </row>
    <row r="43" spans="1:7" x14ac:dyDescent="0.2">
      <c r="A43" s="131"/>
      <c r="B43" s="216" t="s">
        <v>43</v>
      </c>
      <c r="C43" s="212" t="s">
        <v>47</v>
      </c>
      <c r="D43" s="212"/>
      <c r="E43" s="213"/>
      <c r="F43" s="214" t="s">
        <v>14</v>
      </c>
    </row>
    <row r="44" spans="1:7" x14ac:dyDescent="0.2">
      <c r="A44" s="131"/>
      <c r="B44" s="217"/>
      <c r="C44" s="119" t="s">
        <v>44</v>
      </c>
      <c r="D44" s="119" t="s">
        <v>45</v>
      </c>
      <c r="E44" s="120" t="s">
        <v>46</v>
      </c>
      <c r="F44" s="215"/>
    </row>
    <row r="45" spans="1:7" x14ac:dyDescent="0.2">
      <c r="A45" s="131"/>
      <c r="B45" s="79" t="s">
        <v>20</v>
      </c>
      <c r="C45" s="80">
        <v>1695</v>
      </c>
      <c r="D45" s="81">
        <v>0</v>
      </c>
      <c r="E45" s="82">
        <v>156</v>
      </c>
      <c r="F45" s="83">
        <f>SUM(C45:E45)</f>
        <v>1851</v>
      </c>
    </row>
    <row r="46" spans="1:7" x14ac:dyDescent="0.2">
      <c r="A46" s="131"/>
      <c r="B46" s="84"/>
      <c r="C46" s="85"/>
      <c r="D46" s="86"/>
      <c r="E46" s="86"/>
      <c r="F46" s="87"/>
    </row>
    <row r="47" spans="1:7" x14ac:dyDescent="0.2">
      <c r="A47" s="131"/>
      <c r="B47" s="84" t="s">
        <v>21</v>
      </c>
      <c r="C47" s="85">
        <v>0</v>
      </c>
      <c r="D47" s="86">
        <v>0</v>
      </c>
      <c r="E47" s="86">
        <v>818</v>
      </c>
      <c r="F47" s="87">
        <f>SUM(C47:E47)</f>
        <v>818</v>
      </c>
    </row>
    <row r="48" spans="1:7" x14ac:dyDescent="0.2">
      <c r="A48" s="131"/>
      <c r="B48" s="84"/>
      <c r="C48" s="85"/>
      <c r="D48" s="86"/>
      <c r="E48" s="86"/>
      <c r="F48" s="87"/>
    </row>
    <row r="49" spans="1:6" x14ac:dyDescent="0.2">
      <c r="A49" s="131"/>
      <c r="B49" s="84" t="s">
        <v>22</v>
      </c>
      <c r="C49" s="85">
        <v>0</v>
      </c>
      <c r="D49" s="86">
        <v>0</v>
      </c>
      <c r="E49" s="86">
        <v>7626</v>
      </c>
      <c r="F49" s="87">
        <f>SUM(C49:E49)</f>
        <v>7626</v>
      </c>
    </row>
    <row r="50" spans="1:6" x14ac:dyDescent="0.2">
      <c r="A50" s="131"/>
      <c r="B50" s="84"/>
      <c r="C50" s="85"/>
      <c r="D50" s="86"/>
      <c r="E50" s="86"/>
      <c r="F50" s="87"/>
    </row>
    <row r="51" spans="1:6" x14ac:dyDescent="0.2">
      <c r="A51" s="131"/>
      <c r="B51" s="84" t="s">
        <v>173</v>
      </c>
      <c r="C51" s="85">
        <v>2</v>
      </c>
      <c r="D51" s="86">
        <v>0</v>
      </c>
      <c r="E51" s="86">
        <v>1239</v>
      </c>
      <c r="F51" s="87">
        <f>SUM(C51:E51)</f>
        <v>1241</v>
      </c>
    </row>
    <row r="52" spans="1:6" x14ac:dyDescent="0.2">
      <c r="A52" s="131"/>
      <c r="B52" s="84"/>
      <c r="C52" s="85"/>
      <c r="D52" s="86"/>
      <c r="E52" s="86"/>
      <c r="F52" s="87"/>
    </row>
    <row r="53" spans="1:6" x14ac:dyDescent="0.2">
      <c r="A53" s="131"/>
      <c r="B53" s="84" t="s">
        <v>172</v>
      </c>
      <c r="C53" s="85">
        <v>137</v>
      </c>
      <c r="D53" s="86">
        <v>8</v>
      </c>
      <c r="E53" s="86">
        <v>597</v>
      </c>
      <c r="F53" s="87">
        <f>SUM(C53:E53)</f>
        <v>742</v>
      </c>
    </row>
    <row r="54" spans="1:6" x14ac:dyDescent="0.2">
      <c r="A54" s="131"/>
      <c r="B54" s="84"/>
      <c r="C54" s="85"/>
      <c r="D54" s="86"/>
      <c r="E54" s="86"/>
      <c r="F54" s="87"/>
    </row>
    <row r="55" spans="1:6" x14ac:dyDescent="0.2">
      <c r="A55" s="131"/>
      <c r="B55" s="84" t="s">
        <v>174</v>
      </c>
      <c r="C55" s="85">
        <v>328</v>
      </c>
      <c r="D55" s="86">
        <v>160</v>
      </c>
      <c r="E55" s="86">
        <v>727</v>
      </c>
      <c r="F55" s="87">
        <f>SUM(C55:E55)</f>
        <v>1215</v>
      </c>
    </row>
    <row r="56" spans="1:6" x14ac:dyDescent="0.2">
      <c r="A56" s="131"/>
      <c r="B56" s="84"/>
      <c r="C56" s="85"/>
      <c r="D56" s="86"/>
      <c r="E56" s="86"/>
      <c r="F56" s="88"/>
    </row>
    <row r="57" spans="1:6" ht="13.5" thickBot="1" x14ac:dyDescent="0.25">
      <c r="A57" s="131"/>
      <c r="B57" s="93"/>
      <c r="C57" s="80"/>
      <c r="D57" s="89"/>
      <c r="E57" s="89"/>
      <c r="F57" s="90"/>
    </row>
    <row r="58" spans="1:6" ht="16.5" thickTop="1" thickBot="1" x14ac:dyDescent="0.25">
      <c r="A58" s="131"/>
      <c r="B58" s="94" t="s">
        <v>48</v>
      </c>
      <c r="C58" s="95">
        <f>+SUM(C45:C55)</f>
        <v>2162</v>
      </c>
      <c r="D58" s="96">
        <f>+SUM(D45:D55)</f>
        <v>168</v>
      </c>
      <c r="E58" s="91">
        <f>SUM(E45:E55)</f>
        <v>11163</v>
      </c>
      <c r="F58" s="92">
        <f>SUM(C58:E58)</f>
        <v>13493</v>
      </c>
    </row>
    <row r="59" spans="1:6" x14ac:dyDescent="0.2">
      <c r="A59" s="131"/>
      <c r="B59" s="13"/>
      <c r="C59" s="72"/>
      <c r="D59" s="72"/>
      <c r="E59" s="72"/>
      <c r="F59" s="42"/>
    </row>
    <row r="60" spans="1:6" x14ac:dyDescent="0.2">
      <c r="A60" s="131"/>
      <c r="B60" s="13"/>
      <c r="C60" s="13"/>
      <c r="D60" s="13"/>
      <c r="E60" s="13"/>
      <c r="F60" s="13"/>
    </row>
    <row r="61" spans="1:6" x14ac:dyDescent="0.2">
      <c r="A61" s="131"/>
      <c r="B61" s="131"/>
      <c r="C61" s="131"/>
      <c r="D61" s="131"/>
      <c r="E61" s="131"/>
      <c r="F61" s="131"/>
    </row>
    <row r="62" spans="1:6" x14ac:dyDescent="0.2">
      <c r="A62" s="131"/>
      <c r="B62" s="131"/>
      <c r="C62" s="131"/>
      <c r="D62" s="131"/>
      <c r="E62" s="131"/>
      <c r="F62" s="131"/>
    </row>
    <row r="63" spans="1:6" x14ac:dyDescent="0.2">
      <c r="A63" s="131"/>
      <c r="B63" s="131"/>
      <c r="C63" s="131"/>
      <c r="D63" s="131"/>
      <c r="E63" s="131"/>
      <c r="F63" s="131"/>
    </row>
    <row r="64" spans="1:6" x14ac:dyDescent="0.2">
      <c r="A64" s="131"/>
      <c r="B64" s="131"/>
      <c r="C64" s="131"/>
      <c r="D64" s="131"/>
      <c r="E64" s="131"/>
      <c r="F64" s="131"/>
    </row>
    <row r="65" spans="1:6" x14ac:dyDescent="0.2">
      <c r="A65" s="131"/>
      <c r="B65" s="131"/>
      <c r="C65" s="131"/>
      <c r="D65" s="131"/>
      <c r="E65" s="131"/>
      <c r="F65" s="131"/>
    </row>
  </sheetData>
  <mergeCells count="7">
    <mergeCell ref="C3:E3"/>
    <mergeCell ref="F3:F4"/>
    <mergeCell ref="B3:B4"/>
    <mergeCell ref="J19:M19"/>
    <mergeCell ref="B43:B44"/>
    <mergeCell ref="C43:E43"/>
    <mergeCell ref="F43:F44"/>
  </mergeCells>
  <phoneticPr fontId="0" type="noConversion"/>
  <pageMargins left="0.78740157480314965" right="0.78740157480314965" top="0.78740157480314965" bottom="0.78740157480314965" header="0" footer="0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5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2" style="131" customWidth="1"/>
    <col min="2" max="2" width="23.28515625" customWidth="1"/>
    <col min="3" max="5" width="17.42578125" customWidth="1"/>
    <col min="6" max="6" width="18.140625" customWidth="1"/>
    <col min="7" max="7" width="3.42578125" customWidth="1"/>
    <col min="11" max="11" width="8.7109375" customWidth="1"/>
    <col min="12" max="12" width="6.5703125" customWidth="1"/>
    <col min="13" max="13" width="7.5703125" customWidth="1"/>
    <col min="14" max="14" width="11.42578125" customWidth="1"/>
    <col min="15" max="15" width="19.140625" bestFit="1" customWidth="1"/>
    <col min="16" max="18" width="19" bestFit="1" customWidth="1"/>
    <col min="19" max="19" width="11" customWidth="1"/>
    <col min="20" max="20" width="11.5703125" bestFit="1" customWidth="1"/>
  </cols>
  <sheetData>
    <row r="1" spans="2:13" x14ac:dyDescent="0.2">
      <c r="B1" s="13"/>
      <c r="C1" s="13"/>
      <c r="D1" s="13"/>
      <c r="E1" s="13"/>
      <c r="F1" s="13"/>
      <c r="G1" s="13"/>
      <c r="H1" s="4"/>
      <c r="J1" s="130" t="s">
        <v>21</v>
      </c>
      <c r="K1" s="128">
        <v>6.0624027273401024</v>
      </c>
      <c r="L1" s="129"/>
      <c r="M1" s="129">
        <v>818</v>
      </c>
    </row>
    <row r="2" spans="2:13" x14ac:dyDescent="0.2">
      <c r="B2" s="13"/>
      <c r="C2" s="13"/>
      <c r="D2" s="13"/>
      <c r="E2" s="13"/>
      <c r="F2" s="13"/>
      <c r="G2" s="13"/>
      <c r="H2" s="1"/>
      <c r="J2" s="130" t="s">
        <v>22</v>
      </c>
      <c r="K2" s="128">
        <v>56.518194619432293</v>
      </c>
      <c r="L2" s="129"/>
      <c r="M2" s="129">
        <v>7626</v>
      </c>
    </row>
    <row r="3" spans="2:13" x14ac:dyDescent="0.2">
      <c r="B3" s="13"/>
      <c r="C3" s="13"/>
      <c r="D3" s="13"/>
      <c r="E3" s="13"/>
      <c r="F3" s="13"/>
      <c r="G3" s="13"/>
      <c r="H3" s="1"/>
      <c r="J3" s="130" t="s">
        <v>173</v>
      </c>
      <c r="K3" s="128">
        <v>9.1973615949010608</v>
      </c>
      <c r="L3" s="127"/>
      <c r="M3" s="129">
        <v>1241</v>
      </c>
    </row>
    <row r="4" spans="2:13" x14ac:dyDescent="0.2">
      <c r="B4" s="13"/>
      <c r="C4" s="13"/>
      <c r="D4" s="13"/>
      <c r="E4" s="13"/>
      <c r="F4" s="13"/>
      <c r="G4" s="13"/>
      <c r="H4" s="1"/>
      <c r="J4" s="130" t="s">
        <v>172</v>
      </c>
      <c r="K4" s="128">
        <v>5.4991477062180394</v>
      </c>
      <c r="L4" s="127"/>
      <c r="M4" s="129">
        <v>742</v>
      </c>
    </row>
    <row r="5" spans="2:13" x14ac:dyDescent="0.2">
      <c r="B5" s="13"/>
      <c r="C5" s="13"/>
      <c r="D5" s="13"/>
      <c r="E5" s="13"/>
      <c r="F5" s="13"/>
      <c r="G5" s="13"/>
      <c r="H5" s="1"/>
      <c r="J5" s="130" t="s">
        <v>174</v>
      </c>
      <c r="K5" s="128">
        <v>9.0046690876750901</v>
      </c>
      <c r="L5" s="127"/>
      <c r="M5" s="129">
        <v>1215</v>
      </c>
    </row>
    <row r="6" spans="2:13" x14ac:dyDescent="0.2">
      <c r="B6" s="13"/>
      <c r="C6" s="13"/>
      <c r="D6" s="13"/>
      <c r="E6" s="13"/>
      <c r="F6" s="13"/>
      <c r="G6" s="13"/>
      <c r="H6" s="1"/>
      <c r="J6" s="127"/>
      <c r="K6" s="128">
        <v>100</v>
      </c>
      <c r="L6" s="129"/>
      <c r="M6" s="129">
        <v>13493</v>
      </c>
    </row>
    <row r="7" spans="2:13" x14ac:dyDescent="0.2">
      <c r="B7" s="13"/>
      <c r="C7" s="13"/>
      <c r="D7" s="13"/>
      <c r="E7" s="13"/>
      <c r="F7" s="13"/>
      <c r="G7" s="13"/>
      <c r="H7" s="1"/>
      <c r="J7" s="127"/>
      <c r="K7" s="127"/>
      <c r="L7" s="127"/>
      <c r="M7" s="127"/>
    </row>
    <row r="8" spans="2:13" x14ac:dyDescent="0.2">
      <c r="B8" s="13"/>
      <c r="C8" s="13"/>
      <c r="D8" s="13"/>
      <c r="E8" s="13"/>
      <c r="F8" s="13"/>
      <c r="G8" s="13"/>
      <c r="H8" s="1"/>
      <c r="J8" s="127"/>
      <c r="K8" s="127"/>
      <c r="L8" s="127"/>
      <c r="M8" s="127"/>
    </row>
    <row r="9" spans="2:13" x14ac:dyDescent="0.2">
      <c r="B9" s="13"/>
      <c r="C9" s="13"/>
      <c r="D9" s="13"/>
      <c r="E9" s="13"/>
      <c r="F9" s="13"/>
      <c r="G9" s="13"/>
      <c r="H9" s="1"/>
      <c r="J9" s="127"/>
      <c r="K9" s="127"/>
      <c r="L9" s="127"/>
      <c r="M9" s="127"/>
    </row>
    <row r="10" spans="2:13" x14ac:dyDescent="0.2">
      <c r="B10" s="13"/>
      <c r="C10" s="13"/>
      <c r="D10" s="13"/>
      <c r="E10" s="13"/>
      <c r="F10" s="13"/>
      <c r="G10" s="13"/>
    </row>
    <row r="11" spans="2:13" x14ac:dyDescent="0.2">
      <c r="B11" s="13"/>
      <c r="C11" s="13"/>
      <c r="D11" s="13"/>
      <c r="E11" s="13"/>
      <c r="F11" s="13"/>
      <c r="G11" s="13"/>
    </row>
    <row r="12" spans="2:13" x14ac:dyDescent="0.2">
      <c r="B12" s="13"/>
      <c r="C12" s="13"/>
      <c r="D12" s="13"/>
      <c r="E12" s="13"/>
      <c r="F12" s="13"/>
      <c r="G12" s="13"/>
    </row>
    <row r="13" spans="2:13" x14ac:dyDescent="0.2">
      <c r="B13" s="13"/>
      <c r="C13" s="13"/>
      <c r="D13" s="13"/>
      <c r="E13" s="13"/>
      <c r="F13" s="13"/>
      <c r="G13" s="13"/>
    </row>
    <row r="14" spans="2:13" x14ac:dyDescent="0.2">
      <c r="B14" s="13"/>
      <c r="C14" s="13"/>
      <c r="D14" s="13"/>
      <c r="E14" s="13"/>
      <c r="F14" s="13"/>
      <c r="G14" s="13"/>
    </row>
    <row r="15" spans="2:13" x14ac:dyDescent="0.2">
      <c r="B15" s="13"/>
      <c r="C15" s="13"/>
      <c r="D15" s="13"/>
      <c r="E15" s="13"/>
      <c r="F15" s="13"/>
      <c r="G15" s="13"/>
    </row>
    <row r="16" spans="2:13" x14ac:dyDescent="0.2">
      <c r="B16" s="13"/>
      <c r="C16" s="13"/>
      <c r="D16" s="13"/>
      <c r="E16" s="13"/>
      <c r="F16" s="13"/>
      <c r="G16" s="13"/>
    </row>
    <row r="17" spans="1:21" x14ac:dyDescent="0.2">
      <c r="B17" s="13"/>
      <c r="C17" s="13"/>
      <c r="D17" s="13"/>
      <c r="E17" s="13"/>
      <c r="F17" s="13"/>
      <c r="G17" s="13"/>
    </row>
    <row r="18" spans="1:21" x14ac:dyDescent="0.2">
      <c r="B18" s="13"/>
      <c r="C18" s="13"/>
      <c r="D18" s="13"/>
      <c r="E18" s="13"/>
      <c r="F18" s="13"/>
      <c r="G18" s="13"/>
    </row>
    <row r="19" spans="1:21" x14ac:dyDescent="0.2">
      <c r="B19" s="13"/>
      <c r="C19" s="13"/>
      <c r="D19" s="13"/>
      <c r="E19" s="13"/>
      <c r="F19" s="13"/>
      <c r="G19" s="13"/>
      <c r="H19" s="13"/>
    </row>
    <row r="20" spans="1:21" x14ac:dyDescent="0.2">
      <c r="B20" s="13"/>
      <c r="C20" s="13"/>
      <c r="D20" s="13"/>
      <c r="E20" s="13"/>
      <c r="F20" s="13"/>
      <c r="G20" s="13"/>
      <c r="H20" s="13"/>
    </row>
    <row r="21" spans="1:21" x14ac:dyDescent="0.2">
      <c r="B21" s="13"/>
      <c r="C21" s="13"/>
      <c r="D21" s="13"/>
      <c r="E21" s="13"/>
      <c r="F21" s="13"/>
      <c r="G21" s="13"/>
      <c r="H21" s="13"/>
    </row>
    <row r="22" spans="1:21" ht="15" x14ac:dyDescent="0.25">
      <c r="A22" s="285" t="s">
        <v>250</v>
      </c>
      <c r="B22" s="13"/>
      <c r="D22" s="75"/>
      <c r="E22" s="75"/>
      <c r="F22" s="75"/>
      <c r="G22" s="13"/>
      <c r="H22" s="13"/>
    </row>
    <row r="23" spans="1:21" ht="13.5" thickBot="1" x14ac:dyDescent="0.25">
      <c r="B23" s="13"/>
      <c r="C23" s="13"/>
      <c r="D23" s="13"/>
      <c r="E23" s="13"/>
      <c r="F23" s="13"/>
      <c r="G23" s="13"/>
      <c r="H23" s="13"/>
    </row>
    <row r="24" spans="1:21" x14ac:dyDescent="0.2">
      <c r="B24" s="219" t="s">
        <v>198</v>
      </c>
      <c r="C24" s="221" t="s">
        <v>47</v>
      </c>
      <c r="D24" s="222"/>
      <c r="E24" s="223"/>
      <c r="F24" s="123" t="s">
        <v>14</v>
      </c>
      <c r="G24" s="50"/>
    </row>
    <row r="25" spans="1:21" ht="12" customHeight="1" x14ac:dyDescent="0.2">
      <c r="B25" s="220"/>
      <c r="C25" s="119" t="s">
        <v>44</v>
      </c>
      <c r="D25" s="119" t="s">
        <v>45</v>
      </c>
      <c r="E25" s="120" t="s">
        <v>46</v>
      </c>
      <c r="F25" s="124"/>
      <c r="G25" s="50"/>
      <c r="H25" s="1"/>
    </row>
    <row r="26" spans="1:21" s="293" customFormat="1" ht="19.5" customHeight="1" x14ac:dyDescent="0.2">
      <c r="A26" s="297"/>
      <c r="B26" s="330" t="s">
        <v>199</v>
      </c>
      <c r="C26" s="331">
        <v>4083</v>
      </c>
      <c r="D26" s="332">
        <v>666</v>
      </c>
      <c r="E26" s="332">
        <v>5027</v>
      </c>
      <c r="F26" s="333">
        <f>SUM(C26:E26)</f>
        <v>9776</v>
      </c>
      <c r="G26" s="334"/>
      <c r="H26" s="335"/>
    </row>
    <row r="27" spans="1:21" s="293" customFormat="1" ht="19.5" customHeight="1" x14ac:dyDescent="0.2">
      <c r="A27" s="297"/>
      <c r="B27" s="336"/>
      <c r="C27" s="331"/>
      <c r="D27" s="332"/>
      <c r="E27" s="332"/>
      <c r="F27" s="337">
        <f>+F26/$F$31</f>
        <v>0.42012978641110488</v>
      </c>
      <c r="G27" s="334"/>
      <c r="H27" s="335"/>
    </row>
    <row r="28" spans="1:21" s="293" customFormat="1" ht="19.5" customHeight="1" x14ac:dyDescent="0.2">
      <c r="A28" s="297"/>
      <c r="B28" s="336" t="s">
        <v>200</v>
      </c>
      <c r="C28" s="331">
        <v>2162</v>
      </c>
      <c r="D28" s="332">
        <v>168</v>
      </c>
      <c r="E28" s="332">
        <v>11163</v>
      </c>
      <c r="F28" s="338">
        <f>SUM(C28:E28)</f>
        <v>13493</v>
      </c>
      <c r="G28" s="334"/>
      <c r="H28" s="339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</row>
    <row r="29" spans="1:21" s="293" customFormat="1" ht="19.5" customHeight="1" x14ac:dyDescent="0.2">
      <c r="A29" s="297"/>
      <c r="B29" s="340"/>
      <c r="C29" s="331"/>
      <c r="D29" s="332"/>
      <c r="E29" s="332"/>
      <c r="F29" s="337">
        <f>+F28/$F$31</f>
        <v>0.57987021358889512</v>
      </c>
      <c r="G29" s="334"/>
      <c r="H29" s="339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</row>
    <row r="30" spans="1:21" ht="12" customHeight="1" thickBot="1" x14ac:dyDescent="0.25">
      <c r="B30" s="190"/>
      <c r="C30" s="191">
        <f>+C31/$F$31</f>
        <v>0.26838282693712667</v>
      </c>
      <c r="D30" s="191">
        <f t="shared" ref="D30:E30" si="0">+D31/$F$31</f>
        <v>3.5841677768705144E-2</v>
      </c>
      <c r="E30" s="191">
        <f t="shared" si="0"/>
        <v>0.69577549529416816</v>
      </c>
      <c r="F30" s="192"/>
      <c r="G30" s="193"/>
      <c r="H30" s="28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.75" customHeight="1" thickTop="1" thickBot="1" x14ac:dyDescent="0.25">
      <c r="B31" s="194" t="s">
        <v>48</v>
      </c>
      <c r="C31" s="195">
        <f>+SUM(C26:C28)</f>
        <v>6245</v>
      </c>
      <c r="D31" s="196">
        <f>+SUM(D26:D28)</f>
        <v>834</v>
      </c>
      <c r="E31" s="197">
        <f>SUM(E26:E28)</f>
        <v>16190</v>
      </c>
      <c r="F31" s="198">
        <f>SUM(C31:E31)</f>
        <v>23269</v>
      </c>
      <c r="G31" s="199"/>
      <c r="H31" s="28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">
      <c r="B32" s="131"/>
      <c r="C32" s="133"/>
      <c r="D32" s="133"/>
      <c r="E32" s="133"/>
      <c r="F32" s="158"/>
      <c r="G32" s="158"/>
      <c r="H32" s="28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">
      <c r="B33" s="131"/>
      <c r="C33" s="133"/>
      <c r="D33" s="133"/>
      <c r="E33" s="133"/>
      <c r="F33" s="158"/>
      <c r="G33" s="158"/>
      <c r="H33" s="28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">
      <c r="B34" s="131"/>
      <c r="C34" s="133"/>
      <c r="D34" s="133"/>
      <c r="E34" s="133"/>
      <c r="F34" s="158"/>
      <c r="G34" s="158"/>
      <c r="H34" s="28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">
      <c r="B35" s="131"/>
      <c r="C35" s="133"/>
      <c r="D35" s="133"/>
      <c r="E35" s="133"/>
      <c r="F35" s="158"/>
      <c r="G35" s="158"/>
      <c r="H35" s="28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">
      <c r="B36" s="131"/>
      <c r="C36" s="133"/>
      <c r="D36" s="133"/>
      <c r="E36" s="133"/>
      <c r="F36" s="158"/>
      <c r="G36" s="158"/>
      <c r="H36" s="28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7.25" customHeight="1" x14ac:dyDescent="0.25">
      <c r="B37" s="131"/>
      <c r="C37" s="131"/>
      <c r="D37" s="131"/>
      <c r="E37" s="131"/>
      <c r="F37" s="131"/>
      <c r="G37" s="131"/>
      <c r="H37" s="28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">
      <c r="B38" s="131"/>
      <c r="C38" s="131"/>
      <c r="D38" s="131"/>
      <c r="E38" s="131"/>
      <c r="F38" s="131"/>
      <c r="G38" s="131"/>
      <c r="H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">
      <c r="B39" s="131"/>
      <c r="C39" s="131"/>
      <c r="D39" s="131"/>
      <c r="E39" s="131"/>
      <c r="F39" s="131"/>
      <c r="G39" s="131"/>
      <c r="H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">
      <c r="B40" s="131"/>
      <c r="C40" s="131"/>
      <c r="D40" s="131"/>
      <c r="E40" s="131"/>
      <c r="F40" s="131"/>
      <c r="G40" s="131"/>
      <c r="H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">
      <c r="B41" s="131"/>
      <c r="C41" s="131"/>
      <c r="D41" s="131"/>
      <c r="E41" s="131"/>
      <c r="F41" s="131"/>
      <c r="G41" s="131"/>
      <c r="H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">
      <c r="B42" s="131"/>
      <c r="C42" s="131"/>
      <c r="D42" s="131"/>
      <c r="E42" s="131"/>
      <c r="F42" s="131"/>
      <c r="G42" s="131"/>
      <c r="H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">
      <c r="B43" s="131"/>
      <c r="C43" s="131"/>
      <c r="D43" s="131"/>
      <c r="E43" s="131"/>
      <c r="F43" s="131"/>
      <c r="G43" s="131"/>
      <c r="H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">
      <c r="B44" s="131"/>
      <c r="C44" s="131"/>
      <c r="D44" s="131"/>
      <c r="E44" s="131"/>
      <c r="F44" s="131"/>
      <c r="G44" s="131"/>
      <c r="H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">
      <c r="B45" s="131"/>
      <c r="C45" s="131"/>
      <c r="D45" s="131"/>
      <c r="E45" s="131"/>
      <c r="F45" s="131"/>
      <c r="G45" s="131"/>
      <c r="H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">
      <c r="B46" s="131"/>
      <c r="C46" s="131"/>
      <c r="D46" s="131"/>
      <c r="E46" s="131"/>
      <c r="F46" s="131"/>
      <c r="G46" s="131"/>
      <c r="H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">
      <c r="B47" s="131"/>
      <c r="C47" s="131"/>
      <c r="D47" s="131"/>
      <c r="E47" s="131"/>
      <c r="F47" s="131"/>
      <c r="G47" s="131"/>
      <c r="H47" s="1"/>
    </row>
    <row r="48" spans="2:21" x14ac:dyDescent="0.2">
      <c r="B48" s="131"/>
      <c r="C48" s="131"/>
      <c r="D48" s="131"/>
      <c r="E48" s="131"/>
      <c r="F48" s="131"/>
      <c r="G48" s="131"/>
      <c r="H48" s="1"/>
    </row>
    <row r="49" spans="2:8" x14ac:dyDescent="0.2">
      <c r="B49" s="131"/>
      <c r="C49" s="131"/>
      <c r="D49" s="131"/>
      <c r="E49" s="131"/>
      <c r="F49" s="131"/>
      <c r="G49" s="131"/>
      <c r="H49" s="1"/>
    </row>
    <row r="50" spans="2:8" x14ac:dyDescent="0.2">
      <c r="B50" s="131"/>
      <c r="C50" s="131"/>
      <c r="D50" s="131"/>
      <c r="E50" s="131"/>
      <c r="F50" s="131"/>
      <c r="G50" s="131"/>
    </row>
    <row r="51" spans="2:8" x14ac:dyDescent="0.2">
      <c r="B51" s="131"/>
      <c r="C51" s="131"/>
      <c r="D51" s="131"/>
      <c r="E51" s="131"/>
      <c r="F51" s="131"/>
      <c r="G51" s="131"/>
    </row>
    <row r="52" spans="2:8" x14ac:dyDescent="0.2">
      <c r="B52" s="131"/>
      <c r="C52" s="131"/>
      <c r="D52" s="131"/>
      <c r="E52" s="131"/>
      <c r="F52" s="131"/>
      <c r="G52" s="131"/>
    </row>
    <row r="53" spans="2:8" x14ac:dyDescent="0.2">
      <c r="B53" s="131"/>
      <c r="C53" s="131"/>
      <c r="D53" s="131"/>
      <c r="E53" s="131"/>
      <c r="F53" s="131"/>
      <c r="G53" s="131"/>
    </row>
    <row r="54" spans="2:8" x14ac:dyDescent="0.2">
      <c r="B54" s="131"/>
      <c r="C54" s="131"/>
      <c r="D54" s="131"/>
      <c r="E54" s="131"/>
      <c r="F54" s="131"/>
      <c r="G54" s="131"/>
    </row>
    <row r="55" spans="2:8" x14ac:dyDescent="0.2">
      <c r="B55" s="131"/>
      <c r="C55" s="131"/>
      <c r="D55" s="131"/>
      <c r="E55" s="131"/>
      <c r="F55" s="131"/>
      <c r="G55" s="131"/>
    </row>
    <row r="56" spans="2:8" x14ac:dyDescent="0.2">
      <c r="B56" s="131"/>
      <c r="C56" s="131"/>
      <c r="D56" s="131"/>
      <c r="E56" s="131"/>
      <c r="F56" s="131"/>
      <c r="G56" s="131"/>
    </row>
  </sheetData>
  <mergeCells count="2">
    <mergeCell ref="B24:B25"/>
    <mergeCell ref="C24:E24"/>
  </mergeCells>
  <pageMargins left="0.78740157480314965" right="0.78740157480314965" top="0.78740157480314965" bottom="0.78740157480314965" header="0" footer="0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O244"/>
  <sheetViews>
    <sheetView view="pageBreakPreview" zoomScaleNormal="80" zoomScaleSheetLayoutView="100" workbookViewId="0">
      <selection activeCell="B1" sqref="B1"/>
    </sheetView>
  </sheetViews>
  <sheetFormatPr baseColWidth="10" defaultRowHeight="15.75" customHeight="1" x14ac:dyDescent="0.2"/>
  <cols>
    <col min="1" max="1" width="2.5703125" style="7" customWidth="1"/>
    <col min="2" max="2" width="8" customWidth="1"/>
    <col min="3" max="3" width="47.140625" customWidth="1"/>
    <col min="4" max="4" width="13.7109375" customWidth="1"/>
    <col min="5" max="5" width="1.7109375" customWidth="1"/>
    <col min="6" max="6" width="16.5703125" customWidth="1"/>
    <col min="7" max="7" width="1.85546875" customWidth="1"/>
    <col min="8" max="8" width="13.5703125" customWidth="1"/>
    <col min="9" max="9" width="1.85546875" customWidth="1"/>
    <col min="10" max="10" width="10.7109375" customWidth="1"/>
    <col min="11" max="11" width="1.85546875" customWidth="1"/>
    <col min="12" max="12" width="13.5703125" customWidth="1"/>
    <col min="13" max="13" width="1.28515625" customWidth="1"/>
    <col min="14" max="14" width="10.140625" customWidth="1"/>
    <col min="15" max="15" width="4.85546875" customWidth="1"/>
    <col min="16" max="16" width="10.7109375" customWidth="1"/>
    <col min="17" max="17" width="5.28515625" customWidth="1"/>
    <col min="18" max="18" width="1.5703125" customWidth="1"/>
    <col min="19" max="19" width="8.28515625" customWidth="1"/>
    <col min="20" max="20" width="50" style="100" customWidth="1"/>
    <col min="21" max="21" width="23.28515625" style="100" customWidth="1"/>
    <col min="22" max="22" width="45.5703125" style="100" customWidth="1"/>
    <col min="23" max="25" width="13.7109375" style="100" customWidth="1"/>
    <col min="26" max="26" width="11" style="100" customWidth="1"/>
    <col min="27" max="27" width="12.140625" style="100" customWidth="1"/>
    <col min="28" max="28" width="14.7109375" style="100" customWidth="1"/>
    <col min="29" max="29" width="11.5703125" style="100" customWidth="1"/>
    <col min="30" max="30" width="24.42578125" style="100" bestFit="1" customWidth="1"/>
    <col min="31" max="31" width="18.85546875" style="100" customWidth="1"/>
    <col min="32" max="32" width="15.28515625" customWidth="1"/>
    <col min="34" max="34" width="3.28515625" customWidth="1"/>
  </cols>
  <sheetData>
    <row r="1" spans="1:41" ht="15.75" customHeight="1" x14ac:dyDescent="0.25">
      <c r="A1" s="283" t="s">
        <v>237</v>
      </c>
      <c r="B1" s="43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T1"/>
      <c r="U1"/>
      <c r="V1"/>
      <c r="W1"/>
      <c r="X1"/>
      <c r="Y1"/>
      <c r="Z1"/>
      <c r="AA1"/>
      <c r="AB1"/>
      <c r="AC1"/>
      <c r="AD1"/>
      <c r="AE1"/>
    </row>
    <row r="2" spans="1:41" ht="9" customHeight="1" x14ac:dyDescent="0.25">
      <c r="A2" s="73"/>
      <c r="B2" s="43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T2"/>
      <c r="U2"/>
      <c r="V2"/>
      <c r="W2"/>
      <c r="X2"/>
      <c r="Y2"/>
      <c r="Z2"/>
      <c r="AA2"/>
      <c r="AB2"/>
      <c r="AC2"/>
      <c r="AD2"/>
      <c r="AE2"/>
    </row>
    <row r="3" spans="1:41" ht="15.75" customHeight="1" x14ac:dyDescent="0.25">
      <c r="A3" s="13"/>
      <c r="B3" s="44" t="s">
        <v>238</v>
      </c>
      <c r="C3" s="14"/>
      <c r="D3" s="14"/>
      <c r="E3" s="14"/>
      <c r="F3" s="66"/>
      <c r="G3" s="13"/>
      <c r="H3" s="66"/>
      <c r="I3" s="13"/>
      <c r="J3" s="66"/>
      <c r="K3" s="13"/>
      <c r="L3" s="13"/>
      <c r="M3" s="13"/>
      <c r="N3" s="13"/>
      <c r="O3" s="13"/>
      <c r="P3" s="13"/>
      <c r="Q3" s="13"/>
      <c r="R3" s="13"/>
      <c r="T3"/>
      <c r="U3"/>
      <c r="V3"/>
      <c r="W3"/>
      <c r="X3"/>
      <c r="Y3"/>
      <c r="Z3"/>
      <c r="AA3"/>
      <c r="AB3"/>
      <c r="AC3"/>
      <c r="AD3"/>
      <c r="AE3"/>
    </row>
    <row r="4" spans="1:41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/>
      <c r="U4"/>
      <c r="V4"/>
      <c r="W4"/>
      <c r="X4"/>
      <c r="Y4"/>
      <c r="Z4"/>
      <c r="AA4"/>
      <c r="AB4"/>
      <c r="AC4"/>
      <c r="AD4"/>
      <c r="AE4"/>
      <c r="AM4" s="4"/>
      <c r="AN4" s="4"/>
      <c r="AO4" s="4"/>
    </row>
    <row r="5" spans="1:41" ht="12.75" x14ac:dyDescent="0.2">
      <c r="A5" s="13"/>
      <c r="B5" s="219" t="s">
        <v>23</v>
      </c>
      <c r="C5" s="216" t="s">
        <v>37</v>
      </c>
      <c r="D5" s="250" t="s">
        <v>181</v>
      </c>
      <c r="E5" s="118"/>
      <c r="F5" s="250" t="s">
        <v>182</v>
      </c>
      <c r="G5" s="118"/>
      <c r="H5" s="250" t="s">
        <v>242</v>
      </c>
      <c r="I5" s="118"/>
      <c r="J5" s="236" t="s">
        <v>32</v>
      </c>
      <c r="K5" s="237"/>
      <c r="L5" s="246" t="s">
        <v>34</v>
      </c>
      <c r="M5" s="247"/>
      <c r="N5" s="238" t="s">
        <v>235</v>
      </c>
      <c r="O5" s="239"/>
      <c r="P5" s="239"/>
      <c r="Q5" s="239"/>
      <c r="R5" s="74"/>
      <c r="T5"/>
      <c r="U5"/>
      <c r="V5"/>
      <c r="W5"/>
      <c r="X5"/>
      <c r="Y5"/>
      <c r="Z5"/>
      <c r="AA5"/>
      <c r="AB5"/>
      <c r="AC5"/>
      <c r="AD5"/>
      <c r="AE5"/>
      <c r="AM5" s="4"/>
      <c r="AN5" s="4"/>
      <c r="AO5" s="4"/>
    </row>
    <row r="6" spans="1:41" ht="13.5" x14ac:dyDescent="0.2">
      <c r="A6" s="13"/>
      <c r="B6" s="230"/>
      <c r="C6" s="242"/>
      <c r="D6" s="251"/>
      <c r="E6" s="244"/>
      <c r="F6" s="251"/>
      <c r="G6" s="244"/>
      <c r="H6" s="251"/>
      <c r="I6" s="244"/>
      <c r="J6" s="226" t="s">
        <v>33</v>
      </c>
      <c r="K6" s="227"/>
      <c r="L6" s="248" t="s">
        <v>11</v>
      </c>
      <c r="M6" s="230"/>
      <c r="N6" s="240" t="s">
        <v>39</v>
      </c>
      <c r="O6" s="241"/>
      <c r="P6" s="224" t="s">
        <v>40</v>
      </c>
      <c r="Q6" s="225"/>
      <c r="R6" s="74"/>
      <c r="T6"/>
      <c r="U6"/>
      <c r="V6"/>
      <c r="W6"/>
      <c r="X6"/>
      <c r="Y6"/>
      <c r="Z6"/>
      <c r="AA6"/>
      <c r="AB6"/>
      <c r="AC6"/>
      <c r="AD6"/>
      <c r="AE6"/>
      <c r="AM6" s="4"/>
      <c r="AN6" s="4"/>
      <c r="AO6" s="4"/>
    </row>
    <row r="7" spans="1:41" ht="15" thickBot="1" x14ac:dyDescent="0.25">
      <c r="A7" s="13"/>
      <c r="B7" s="231"/>
      <c r="C7" s="243"/>
      <c r="D7" s="252"/>
      <c r="E7" s="245"/>
      <c r="F7" s="252"/>
      <c r="G7" s="245"/>
      <c r="H7" s="252"/>
      <c r="I7" s="245"/>
      <c r="J7" s="228" t="s">
        <v>25</v>
      </c>
      <c r="K7" s="229"/>
      <c r="L7" s="249"/>
      <c r="M7" s="231"/>
      <c r="N7" s="232"/>
      <c r="O7" s="233"/>
      <c r="P7" s="234"/>
      <c r="Q7" s="235"/>
      <c r="R7" s="13"/>
      <c r="T7"/>
      <c r="U7"/>
      <c r="V7"/>
      <c r="W7"/>
      <c r="X7"/>
      <c r="Y7"/>
      <c r="Z7"/>
      <c r="AA7"/>
      <c r="AB7"/>
      <c r="AC7"/>
      <c r="AD7"/>
      <c r="AE7"/>
      <c r="AM7" s="4"/>
      <c r="AN7" s="4"/>
      <c r="AO7" s="4"/>
    </row>
    <row r="8" spans="1:41" ht="15" customHeight="1" x14ac:dyDescent="0.2">
      <c r="A8" s="131"/>
      <c r="B8" s="103">
        <v>1</v>
      </c>
      <c r="C8" s="104" t="s">
        <v>68</v>
      </c>
      <c r="D8" s="104">
        <v>17</v>
      </c>
      <c r="E8" s="105"/>
      <c r="F8" s="106">
        <v>2</v>
      </c>
      <c r="G8" s="107"/>
      <c r="H8" s="106">
        <f t="shared" ref="H8:H14" si="0">+D8+F8</f>
        <v>19</v>
      </c>
      <c r="I8" s="107"/>
      <c r="J8" s="108">
        <v>23.000000000000004</v>
      </c>
      <c r="K8" s="107"/>
      <c r="L8" s="108">
        <v>89.577399999999983</v>
      </c>
      <c r="M8" s="109"/>
      <c r="N8" s="110">
        <f t="shared" ref="N8:N14" si="1">+J8/H8</f>
        <v>1.2105263157894739</v>
      </c>
      <c r="O8" s="111"/>
      <c r="P8" s="110">
        <f t="shared" ref="P8:P14" si="2">+L8/H8</f>
        <v>4.714599999999999</v>
      </c>
      <c r="Q8" s="112"/>
      <c r="R8" s="131"/>
      <c r="T8"/>
      <c r="U8"/>
      <c r="V8"/>
      <c r="W8"/>
      <c r="X8"/>
      <c r="Y8"/>
      <c r="Z8"/>
      <c r="AA8"/>
      <c r="AB8"/>
      <c r="AC8"/>
      <c r="AD8"/>
      <c r="AE8"/>
      <c r="AM8" s="4"/>
      <c r="AN8" s="4"/>
      <c r="AO8" s="4"/>
    </row>
    <row r="9" spans="1:41" ht="15" customHeight="1" x14ac:dyDescent="0.2">
      <c r="A9" s="131"/>
      <c r="B9" s="103">
        <f t="shared" ref="B9:B11" si="3">+B8+1</f>
        <v>2</v>
      </c>
      <c r="C9" s="104" t="s">
        <v>217</v>
      </c>
      <c r="D9" s="104">
        <v>663</v>
      </c>
      <c r="E9" s="105"/>
      <c r="F9" s="106">
        <v>0</v>
      </c>
      <c r="G9" s="107"/>
      <c r="H9" s="106">
        <f t="shared" si="0"/>
        <v>663</v>
      </c>
      <c r="I9" s="107"/>
      <c r="J9" s="108">
        <v>37.5</v>
      </c>
      <c r="K9" s="107"/>
      <c r="L9" s="108">
        <v>4.2346599999999999</v>
      </c>
      <c r="M9" s="109"/>
      <c r="N9" s="110">
        <f t="shared" si="1"/>
        <v>5.6561085972850679E-2</v>
      </c>
      <c r="O9" s="111"/>
      <c r="P9" s="110">
        <f t="shared" si="2"/>
        <v>6.3871191553544491E-3</v>
      </c>
      <c r="Q9" s="112"/>
      <c r="R9" s="131"/>
      <c r="T9"/>
      <c r="U9"/>
      <c r="V9"/>
      <c r="W9"/>
      <c r="X9"/>
      <c r="Y9"/>
      <c r="Z9"/>
      <c r="AA9"/>
      <c r="AB9"/>
      <c r="AC9"/>
      <c r="AD9"/>
      <c r="AE9"/>
      <c r="AM9" s="4"/>
      <c r="AN9" s="4"/>
      <c r="AO9" s="4"/>
    </row>
    <row r="10" spans="1:41" ht="15" customHeight="1" x14ac:dyDescent="0.2">
      <c r="A10" s="131"/>
      <c r="B10" s="103">
        <f t="shared" si="3"/>
        <v>3</v>
      </c>
      <c r="C10" s="104" t="s">
        <v>210</v>
      </c>
      <c r="D10" s="104">
        <v>4</v>
      </c>
      <c r="E10" s="105"/>
      <c r="F10" s="106">
        <v>22</v>
      </c>
      <c r="G10" s="107"/>
      <c r="H10" s="106">
        <f t="shared" si="0"/>
        <v>26</v>
      </c>
      <c r="I10" s="107"/>
      <c r="J10" s="108">
        <v>20</v>
      </c>
      <c r="K10" s="107"/>
      <c r="L10" s="108">
        <v>13.865803805000001</v>
      </c>
      <c r="M10" s="109"/>
      <c r="N10" s="110">
        <f t="shared" si="1"/>
        <v>0.76923076923076927</v>
      </c>
      <c r="O10" s="111"/>
      <c r="P10" s="110">
        <f t="shared" si="2"/>
        <v>0.53330014634615386</v>
      </c>
      <c r="Q10" s="112"/>
      <c r="R10" s="131"/>
      <c r="T10"/>
      <c r="U10"/>
      <c r="V10"/>
      <c r="W10"/>
      <c r="X10"/>
      <c r="Y10"/>
      <c r="Z10"/>
      <c r="AA10"/>
      <c r="AB10"/>
      <c r="AC10"/>
      <c r="AD10"/>
      <c r="AE10"/>
      <c r="AM10" s="4"/>
      <c r="AN10" s="4"/>
      <c r="AO10" s="4"/>
    </row>
    <row r="11" spans="1:41" ht="15" customHeight="1" x14ac:dyDescent="0.2">
      <c r="A11" s="131"/>
      <c r="B11" s="103">
        <f t="shared" si="3"/>
        <v>4</v>
      </c>
      <c r="C11" s="104" t="s">
        <v>125</v>
      </c>
      <c r="D11" s="104">
        <v>2</v>
      </c>
      <c r="E11" s="105"/>
      <c r="F11" s="106">
        <v>5</v>
      </c>
      <c r="G11" s="107"/>
      <c r="H11" s="106">
        <f t="shared" si="0"/>
        <v>7</v>
      </c>
      <c r="I11" s="107"/>
      <c r="J11" s="108">
        <v>3</v>
      </c>
      <c r="K11" s="107"/>
      <c r="L11" s="108">
        <v>9.2453729999999972</v>
      </c>
      <c r="M11" s="109"/>
      <c r="N11" s="110">
        <f t="shared" si="1"/>
        <v>0.42857142857142855</v>
      </c>
      <c r="O11" s="111"/>
      <c r="P11" s="110">
        <f t="shared" si="2"/>
        <v>1.3207675714285709</v>
      </c>
      <c r="Q11" s="112"/>
      <c r="R11" s="131"/>
      <c r="T11"/>
      <c r="U11"/>
      <c r="V11"/>
      <c r="W11"/>
      <c r="X11"/>
      <c r="Y11"/>
      <c r="Z11"/>
      <c r="AA11"/>
      <c r="AB11"/>
      <c r="AC11"/>
      <c r="AD11"/>
      <c r="AE11"/>
      <c r="AM11" s="4"/>
      <c r="AN11" s="4"/>
      <c r="AO11" s="4"/>
    </row>
    <row r="12" spans="1:41" ht="15" customHeight="1" x14ac:dyDescent="0.2">
      <c r="A12" s="131"/>
      <c r="B12" s="103">
        <f t="shared" ref="B12:B70" si="4">+B11+1</f>
        <v>5</v>
      </c>
      <c r="C12" s="104" t="s">
        <v>188</v>
      </c>
      <c r="D12" s="104">
        <v>16</v>
      </c>
      <c r="E12" s="105"/>
      <c r="F12" s="106">
        <v>0</v>
      </c>
      <c r="G12" s="107"/>
      <c r="H12" s="106">
        <f t="shared" si="0"/>
        <v>16</v>
      </c>
      <c r="I12" s="107"/>
      <c r="J12" s="108">
        <v>14.910000000000002</v>
      </c>
      <c r="K12" s="107"/>
      <c r="L12" s="108">
        <v>68.576661999999999</v>
      </c>
      <c r="M12" s="109"/>
      <c r="N12" s="110">
        <f t="shared" si="1"/>
        <v>0.93187500000000012</v>
      </c>
      <c r="O12" s="111"/>
      <c r="P12" s="110">
        <f t="shared" si="2"/>
        <v>4.2860413749999999</v>
      </c>
      <c r="Q12" s="112"/>
      <c r="R12" s="131"/>
      <c r="T12"/>
      <c r="U12"/>
      <c r="V12"/>
      <c r="W12"/>
      <c r="X12"/>
      <c r="Y12"/>
      <c r="Z12"/>
      <c r="AA12"/>
      <c r="AB12"/>
      <c r="AC12"/>
      <c r="AD12"/>
      <c r="AE12"/>
      <c r="AM12" s="4"/>
      <c r="AN12" s="4"/>
      <c r="AO12" s="4"/>
    </row>
    <row r="13" spans="1:41" ht="15" customHeight="1" x14ac:dyDescent="0.2">
      <c r="A13" s="132"/>
      <c r="B13" s="103">
        <f t="shared" si="4"/>
        <v>6</v>
      </c>
      <c r="C13" s="104" t="s">
        <v>213</v>
      </c>
      <c r="D13" s="104">
        <v>12</v>
      </c>
      <c r="E13" s="105"/>
      <c r="F13" s="113">
        <v>0</v>
      </c>
      <c r="G13" s="107"/>
      <c r="H13" s="106">
        <f t="shared" si="0"/>
        <v>12</v>
      </c>
      <c r="I13" s="107"/>
      <c r="J13" s="108">
        <v>19.682999999999996</v>
      </c>
      <c r="K13" s="107"/>
      <c r="L13" s="108">
        <v>125.71194499999999</v>
      </c>
      <c r="M13" s="109"/>
      <c r="N13" s="110">
        <f t="shared" si="1"/>
        <v>1.6402499999999998</v>
      </c>
      <c r="O13" s="111"/>
      <c r="P13" s="110">
        <f t="shared" si="2"/>
        <v>10.475995416666665</v>
      </c>
      <c r="Q13" s="112"/>
      <c r="R13" s="131"/>
      <c r="T13"/>
      <c r="U13"/>
      <c r="V13"/>
      <c r="W13"/>
      <c r="X13"/>
      <c r="Y13"/>
      <c r="Z13"/>
      <c r="AA13"/>
      <c r="AB13"/>
      <c r="AC13"/>
      <c r="AD13"/>
      <c r="AE13"/>
      <c r="AM13" s="4"/>
      <c r="AN13" s="4"/>
      <c r="AO13" s="4"/>
    </row>
    <row r="14" spans="1:41" ht="15" customHeight="1" x14ac:dyDescent="0.2">
      <c r="A14" s="132"/>
      <c r="B14" s="103">
        <f t="shared" si="4"/>
        <v>7</v>
      </c>
      <c r="C14" s="104" t="s">
        <v>189</v>
      </c>
      <c r="D14" s="104">
        <v>11</v>
      </c>
      <c r="E14" s="105"/>
      <c r="F14" s="106">
        <v>4</v>
      </c>
      <c r="G14" s="107"/>
      <c r="H14" s="106">
        <f t="shared" si="0"/>
        <v>15</v>
      </c>
      <c r="I14" s="107"/>
      <c r="J14" s="108">
        <v>6.4200000000000008</v>
      </c>
      <c r="K14" s="107"/>
      <c r="L14" s="108">
        <v>29.850898000000008</v>
      </c>
      <c r="M14" s="109"/>
      <c r="N14" s="110">
        <f t="shared" si="1"/>
        <v>0.42800000000000005</v>
      </c>
      <c r="O14" s="111"/>
      <c r="P14" s="110">
        <f t="shared" si="2"/>
        <v>1.9900598666666671</v>
      </c>
      <c r="Q14" s="112"/>
      <c r="R14" s="131"/>
      <c r="T14"/>
      <c r="U14"/>
      <c r="V14"/>
      <c r="W14"/>
      <c r="X14"/>
      <c r="Y14"/>
      <c r="Z14"/>
      <c r="AA14"/>
      <c r="AB14"/>
      <c r="AC14"/>
      <c r="AD14"/>
      <c r="AE14"/>
      <c r="AM14" s="4"/>
      <c r="AN14" s="4"/>
      <c r="AO14" s="4"/>
    </row>
    <row r="15" spans="1:41" ht="15" customHeight="1" x14ac:dyDescent="0.2">
      <c r="A15" s="132"/>
      <c r="B15" s="103">
        <f t="shared" si="4"/>
        <v>8</v>
      </c>
      <c r="C15" s="104" t="s">
        <v>187</v>
      </c>
      <c r="D15" s="104">
        <v>0</v>
      </c>
      <c r="E15" s="105"/>
      <c r="F15" s="106">
        <v>148</v>
      </c>
      <c r="G15" s="107"/>
      <c r="H15" s="106">
        <f t="shared" ref="H15:H38" si="5">+D15+F15</f>
        <v>148</v>
      </c>
      <c r="I15" s="107"/>
      <c r="J15" s="108">
        <v>185.1</v>
      </c>
      <c r="K15" s="107"/>
      <c r="L15" s="108">
        <v>1248.2760469999998</v>
      </c>
      <c r="M15" s="109"/>
      <c r="N15" s="110">
        <f t="shared" ref="N15:N38" si="6">+J15/H15</f>
        <v>1.2506756756756756</v>
      </c>
      <c r="O15" s="111"/>
      <c r="P15" s="110">
        <f t="shared" ref="P15:P38" si="7">+L15/H15</f>
        <v>8.4342976148648638</v>
      </c>
      <c r="Q15" s="112"/>
      <c r="R15" s="131"/>
      <c r="T15"/>
      <c r="U15"/>
      <c r="V15"/>
      <c r="W15"/>
      <c r="X15"/>
      <c r="Y15"/>
      <c r="Z15"/>
      <c r="AA15"/>
      <c r="AB15"/>
      <c r="AC15"/>
      <c r="AD15"/>
      <c r="AE15"/>
      <c r="AM15" s="4"/>
      <c r="AN15" s="4"/>
      <c r="AO15" s="4"/>
    </row>
    <row r="16" spans="1:41" ht="15" customHeight="1" x14ac:dyDescent="0.2">
      <c r="A16" s="132"/>
      <c r="B16" s="103">
        <f t="shared" si="4"/>
        <v>9</v>
      </c>
      <c r="C16" s="104" t="s">
        <v>69</v>
      </c>
      <c r="D16" s="104">
        <v>4</v>
      </c>
      <c r="E16" s="105"/>
      <c r="F16" s="113">
        <v>0</v>
      </c>
      <c r="G16" s="107"/>
      <c r="H16" s="106">
        <f t="shared" si="5"/>
        <v>4</v>
      </c>
      <c r="I16" s="107"/>
      <c r="J16" s="108">
        <v>0.6</v>
      </c>
      <c r="K16" s="107"/>
      <c r="L16" s="108">
        <v>0.70281799999999994</v>
      </c>
      <c r="M16" s="109"/>
      <c r="N16" s="110">
        <f t="shared" si="6"/>
        <v>0.15</v>
      </c>
      <c r="O16" s="111"/>
      <c r="P16" s="110">
        <f t="shared" si="7"/>
        <v>0.17570449999999999</v>
      </c>
      <c r="Q16" s="112"/>
      <c r="R16" s="131"/>
      <c r="T16"/>
      <c r="U16"/>
      <c r="V16"/>
      <c r="W16"/>
      <c r="X16"/>
      <c r="Y16"/>
      <c r="Z16"/>
      <c r="AA16"/>
      <c r="AB16"/>
      <c r="AC16"/>
      <c r="AD16"/>
      <c r="AE16"/>
      <c r="AM16" s="4"/>
      <c r="AN16" s="4"/>
      <c r="AO16" s="4"/>
    </row>
    <row r="17" spans="1:41" ht="15" customHeight="1" x14ac:dyDescent="0.2">
      <c r="A17" s="133"/>
      <c r="B17" s="103">
        <f t="shared" si="4"/>
        <v>10</v>
      </c>
      <c r="C17" s="104" t="s">
        <v>70</v>
      </c>
      <c r="D17" s="104">
        <v>97</v>
      </c>
      <c r="E17" s="105"/>
      <c r="F17" s="106">
        <v>0</v>
      </c>
      <c r="G17" s="107"/>
      <c r="H17" s="106">
        <f t="shared" si="5"/>
        <v>97</v>
      </c>
      <c r="I17" s="107"/>
      <c r="J17" s="108">
        <v>219.99999999999991</v>
      </c>
      <c r="K17" s="107"/>
      <c r="L17" s="108">
        <v>1126.3693940000001</v>
      </c>
      <c r="M17" s="109"/>
      <c r="N17" s="110">
        <f t="shared" si="6"/>
        <v>2.2680412371134011</v>
      </c>
      <c r="O17" s="111"/>
      <c r="P17" s="110">
        <f t="shared" si="7"/>
        <v>11.612055608247424</v>
      </c>
      <c r="Q17" s="112"/>
      <c r="R17" s="131"/>
      <c r="T17"/>
      <c r="U17"/>
      <c r="V17"/>
      <c r="W17"/>
      <c r="X17"/>
      <c r="Y17"/>
      <c r="Z17"/>
      <c r="AA17"/>
      <c r="AB17"/>
      <c r="AC17"/>
      <c r="AD17"/>
      <c r="AE17"/>
      <c r="AM17" s="4"/>
      <c r="AN17" s="4"/>
      <c r="AO17" s="4"/>
    </row>
    <row r="18" spans="1:41" ht="15" customHeight="1" x14ac:dyDescent="0.2">
      <c r="A18" s="132"/>
      <c r="B18" s="103">
        <f t="shared" si="4"/>
        <v>11</v>
      </c>
      <c r="C18" s="104" t="s">
        <v>218</v>
      </c>
      <c r="D18" s="104">
        <v>17</v>
      </c>
      <c r="E18" s="105"/>
      <c r="F18" s="113">
        <v>11</v>
      </c>
      <c r="G18" s="107"/>
      <c r="H18" s="106">
        <f t="shared" si="5"/>
        <v>28</v>
      </c>
      <c r="I18" s="107"/>
      <c r="J18" s="108">
        <v>1.65</v>
      </c>
      <c r="K18" s="107"/>
      <c r="L18" s="108">
        <v>1.5436079999999999</v>
      </c>
      <c r="M18" s="109"/>
      <c r="N18" s="110">
        <f t="shared" si="6"/>
        <v>5.8928571428571427E-2</v>
      </c>
      <c r="O18" s="111"/>
      <c r="P18" s="110">
        <f t="shared" si="7"/>
        <v>5.5128857142857139E-2</v>
      </c>
      <c r="Q18" s="112"/>
      <c r="R18" s="131"/>
      <c r="T18"/>
      <c r="U18"/>
      <c r="V18"/>
      <c r="W18"/>
      <c r="X18"/>
      <c r="Y18"/>
      <c r="Z18"/>
      <c r="AA18"/>
      <c r="AB18"/>
      <c r="AC18"/>
      <c r="AD18"/>
      <c r="AE18"/>
      <c r="AM18" s="4"/>
      <c r="AN18" s="4"/>
      <c r="AO18" s="4"/>
    </row>
    <row r="19" spans="1:41" ht="15" customHeight="1" x14ac:dyDescent="0.2">
      <c r="A19" s="132"/>
      <c r="B19" s="103">
        <f t="shared" si="4"/>
        <v>12</v>
      </c>
      <c r="C19" s="104" t="s">
        <v>219</v>
      </c>
      <c r="D19" s="104">
        <v>3</v>
      </c>
      <c r="E19" s="105"/>
      <c r="F19" s="113">
        <v>1</v>
      </c>
      <c r="G19" s="114"/>
      <c r="H19" s="113">
        <f t="shared" si="5"/>
        <v>4</v>
      </c>
      <c r="I19" s="114"/>
      <c r="J19" s="108">
        <v>0.59199999999999975</v>
      </c>
      <c r="K19" s="114"/>
      <c r="L19" s="110">
        <v>4.3468410000000004</v>
      </c>
      <c r="M19" s="115"/>
      <c r="N19" s="110">
        <f t="shared" si="6"/>
        <v>0.14799999999999994</v>
      </c>
      <c r="O19" s="111"/>
      <c r="P19" s="110">
        <f t="shared" si="7"/>
        <v>1.0867102500000001</v>
      </c>
      <c r="Q19" s="112"/>
      <c r="R19" s="131"/>
      <c r="T19"/>
      <c r="U19"/>
      <c r="V19"/>
      <c r="W19"/>
      <c r="X19"/>
      <c r="Y19"/>
      <c r="Z19"/>
      <c r="AA19"/>
      <c r="AB19"/>
      <c r="AC19"/>
      <c r="AD19"/>
      <c r="AE19"/>
      <c r="AM19" s="4"/>
      <c r="AN19" s="4"/>
      <c r="AO19" s="4"/>
    </row>
    <row r="20" spans="1:41" ht="15" customHeight="1" x14ac:dyDescent="0.2">
      <c r="A20" s="132"/>
      <c r="B20" s="103">
        <f t="shared" si="4"/>
        <v>13</v>
      </c>
      <c r="C20" s="104" t="s">
        <v>52</v>
      </c>
      <c r="D20" s="104">
        <v>15</v>
      </c>
      <c r="E20" s="105"/>
      <c r="F20" s="106">
        <v>7</v>
      </c>
      <c r="G20" s="107"/>
      <c r="H20" s="106">
        <f t="shared" si="5"/>
        <v>22</v>
      </c>
      <c r="I20" s="114"/>
      <c r="J20" s="108">
        <v>1.7999999999999996</v>
      </c>
      <c r="K20" s="114"/>
      <c r="L20" s="110">
        <v>2.4732319999999999</v>
      </c>
      <c r="M20" s="115"/>
      <c r="N20" s="110">
        <f t="shared" si="6"/>
        <v>8.1818181818181804E-2</v>
      </c>
      <c r="O20" s="111"/>
      <c r="P20" s="110">
        <f t="shared" si="7"/>
        <v>0.11241963636363636</v>
      </c>
      <c r="Q20" s="112"/>
      <c r="R20" s="131"/>
      <c r="T20"/>
      <c r="U20"/>
      <c r="V20"/>
      <c r="W20"/>
      <c r="X20"/>
      <c r="Y20"/>
      <c r="Z20"/>
      <c r="AA20"/>
      <c r="AB20"/>
      <c r="AC20"/>
      <c r="AD20"/>
      <c r="AE20"/>
      <c r="AM20" s="4"/>
      <c r="AN20" s="4"/>
      <c r="AO20" s="4"/>
    </row>
    <row r="21" spans="1:41" ht="15" customHeight="1" x14ac:dyDescent="0.2">
      <c r="A21" s="132"/>
      <c r="B21" s="103">
        <f t="shared" si="4"/>
        <v>14</v>
      </c>
      <c r="C21" s="104" t="s">
        <v>71</v>
      </c>
      <c r="D21" s="104">
        <v>12</v>
      </c>
      <c r="E21" s="105"/>
      <c r="F21" s="113">
        <v>0</v>
      </c>
      <c r="G21" s="114"/>
      <c r="H21" s="113">
        <f t="shared" si="5"/>
        <v>12</v>
      </c>
      <c r="I21" s="114"/>
      <c r="J21" s="108">
        <v>4.1549999999999976</v>
      </c>
      <c r="K21" s="114"/>
      <c r="L21" s="110">
        <v>25.131359000000003</v>
      </c>
      <c r="M21" s="115"/>
      <c r="N21" s="110">
        <f t="shared" si="6"/>
        <v>0.34624999999999978</v>
      </c>
      <c r="O21" s="111"/>
      <c r="P21" s="110">
        <f t="shared" si="7"/>
        <v>2.0942799166666668</v>
      </c>
      <c r="Q21" s="112"/>
      <c r="R21" s="131"/>
      <c r="T21"/>
      <c r="U21"/>
      <c r="V21"/>
      <c r="W21"/>
      <c r="X21"/>
      <c r="Y21"/>
      <c r="Z21"/>
      <c r="AA21"/>
      <c r="AB21"/>
      <c r="AC21"/>
      <c r="AD21"/>
      <c r="AE21"/>
      <c r="AM21" s="4"/>
      <c r="AN21" s="4"/>
      <c r="AO21" s="4"/>
    </row>
    <row r="22" spans="1:41" ht="15" customHeight="1" x14ac:dyDescent="0.2">
      <c r="A22" s="133"/>
      <c r="B22" s="103">
        <f t="shared" si="4"/>
        <v>15</v>
      </c>
      <c r="C22" s="104" t="s">
        <v>214</v>
      </c>
      <c r="D22" s="104">
        <v>4</v>
      </c>
      <c r="E22" s="105"/>
      <c r="F22" s="113">
        <v>0</v>
      </c>
      <c r="G22" s="114"/>
      <c r="H22" s="113">
        <f t="shared" si="5"/>
        <v>4</v>
      </c>
      <c r="I22" s="114"/>
      <c r="J22" s="108">
        <v>6.75</v>
      </c>
      <c r="K22" s="114"/>
      <c r="L22" s="110">
        <v>6.5083375000000001E-3</v>
      </c>
      <c r="M22" s="115"/>
      <c r="N22" s="110">
        <f t="shared" si="6"/>
        <v>1.6875</v>
      </c>
      <c r="O22" s="111"/>
      <c r="P22" s="110">
        <f t="shared" si="7"/>
        <v>1.627084375E-3</v>
      </c>
      <c r="Q22" s="112"/>
      <c r="R22" s="131"/>
      <c r="T22"/>
      <c r="U22"/>
      <c r="V22"/>
      <c r="W22"/>
      <c r="X22"/>
      <c r="Y22"/>
      <c r="Z22"/>
      <c r="AA22"/>
      <c r="AB22"/>
      <c r="AC22"/>
      <c r="AD22"/>
      <c r="AE22"/>
      <c r="AM22" s="4"/>
      <c r="AN22" s="4"/>
      <c r="AO22" s="4"/>
    </row>
    <row r="23" spans="1:41" ht="15" customHeight="1" x14ac:dyDescent="0.2">
      <c r="A23" s="132"/>
      <c r="B23" s="103">
        <f t="shared" si="4"/>
        <v>16</v>
      </c>
      <c r="C23" s="104" t="s">
        <v>75</v>
      </c>
      <c r="D23" s="104">
        <v>300</v>
      </c>
      <c r="E23" s="105"/>
      <c r="F23" s="113">
        <v>0</v>
      </c>
      <c r="G23" s="114"/>
      <c r="H23" s="113">
        <f t="shared" si="5"/>
        <v>300</v>
      </c>
      <c r="I23" s="114"/>
      <c r="J23" s="108">
        <v>1027.0400000000006</v>
      </c>
      <c r="K23" s="114"/>
      <c r="L23" s="110">
        <v>6909.7344449999973</v>
      </c>
      <c r="M23" s="115"/>
      <c r="N23" s="110">
        <f t="shared" si="6"/>
        <v>3.4234666666666689</v>
      </c>
      <c r="O23" s="111"/>
      <c r="P23" s="110">
        <f t="shared" si="7"/>
        <v>23.03244814999999</v>
      </c>
      <c r="Q23" s="112"/>
      <c r="R23" s="131"/>
      <c r="T23"/>
      <c r="U23"/>
      <c r="V23"/>
      <c r="W23"/>
      <c r="X23"/>
      <c r="Y23"/>
      <c r="Z23"/>
      <c r="AA23"/>
      <c r="AB23"/>
      <c r="AC23"/>
      <c r="AD23"/>
      <c r="AE23"/>
      <c r="AM23" s="4"/>
      <c r="AN23" s="4"/>
      <c r="AO23" s="4"/>
    </row>
    <row r="24" spans="1:41" ht="15" customHeight="1" x14ac:dyDescent="0.2">
      <c r="A24" s="132"/>
      <c r="B24" s="103">
        <f t="shared" si="4"/>
        <v>17</v>
      </c>
      <c r="C24" s="104" t="s">
        <v>76</v>
      </c>
      <c r="D24" s="104">
        <v>127</v>
      </c>
      <c r="E24" s="105"/>
      <c r="F24" s="113">
        <v>0</v>
      </c>
      <c r="G24" s="114"/>
      <c r="H24" s="113">
        <f t="shared" si="5"/>
        <v>127</v>
      </c>
      <c r="I24" s="114"/>
      <c r="J24" s="110">
        <v>314.40999999999985</v>
      </c>
      <c r="K24" s="114"/>
      <c r="L24" s="110">
        <v>1041.5840509999998</v>
      </c>
      <c r="M24" s="115"/>
      <c r="N24" s="110">
        <f t="shared" si="6"/>
        <v>2.4756692913385816</v>
      </c>
      <c r="O24" s="111"/>
      <c r="P24" s="110">
        <f t="shared" si="7"/>
        <v>8.2014492204724387</v>
      </c>
      <c r="Q24" s="112"/>
      <c r="R24" s="131"/>
      <c r="T24"/>
      <c r="U24"/>
      <c r="V24"/>
      <c r="W24"/>
      <c r="X24"/>
      <c r="Y24"/>
      <c r="Z24"/>
      <c r="AA24"/>
      <c r="AB24"/>
      <c r="AC24"/>
      <c r="AD24"/>
      <c r="AE24"/>
      <c r="AM24" s="4"/>
      <c r="AN24" s="4"/>
      <c r="AO24" s="4"/>
    </row>
    <row r="25" spans="1:41" ht="15" customHeight="1" x14ac:dyDescent="0.2">
      <c r="A25" s="132"/>
      <c r="B25" s="103">
        <f t="shared" si="4"/>
        <v>18</v>
      </c>
      <c r="C25" s="104" t="s">
        <v>77</v>
      </c>
      <c r="D25" s="104">
        <v>69</v>
      </c>
      <c r="E25" s="105"/>
      <c r="F25" s="113">
        <v>26</v>
      </c>
      <c r="G25" s="114"/>
      <c r="H25" s="113">
        <f t="shared" si="5"/>
        <v>95</v>
      </c>
      <c r="I25" s="114"/>
      <c r="J25" s="110">
        <v>58.628000000000014</v>
      </c>
      <c r="K25" s="114"/>
      <c r="L25" s="110">
        <v>259.17074699999995</v>
      </c>
      <c r="M25" s="115"/>
      <c r="N25" s="110">
        <f t="shared" si="6"/>
        <v>0.61713684210526332</v>
      </c>
      <c r="O25" s="111"/>
      <c r="P25" s="110">
        <f t="shared" si="7"/>
        <v>2.7281131263157889</v>
      </c>
      <c r="Q25" s="112"/>
      <c r="R25" s="131"/>
      <c r="T25"/>
      <c r="U25"/>
      <c r="V25"/>
      <c r="W25"/>
      <c r="X25"/>
      <c r="Y25"/>
      <c r="Z25"/>
      <c r="AA25"/>
      <c r="AB25"/>
      <c r="AC25"/>
      <c r="AD25"/>
      <c r="AE25"/>
      <c r="AM25" s="4"/>
      <c r="AN25" s="4"/>
      <c r="AO25" s="4"/>
    </row>
    <row r="26" spans="1:41" ht="15" customHeight="1" x14ac:dyDescent="0.2">
      <c r="A26" s="132"/>
      <c r="B26" s="103">
        <f t="shared" si="4"/>
        <v>19</v>
      </c>
      <c r="C26" s="104" t="s">
        <v>127</v>
      </c>
      <c r="D26" s="104">
        <v>1</v>
      </c>
      <c r="E26" s="105"/>
      <c r="F26" s="113">
        <v>10</v>
      </c>
      <c r="G26" s="114"/>
      <c r="H26" s="113">
        <f t="shared" si="5"/>
        <v>11</v>
      </c>
      <c r="I26" s="114"/>
      <c r="J26" s="110">
        <v>208.07</v>
      </c>
      <c r="K26" s="114"/>
      <c r="L26" s="110">
        <v>1285.4856339999999</v>
      </c>
      <c r="M26" s="115"/>
      <c r="N26" s="110">
        <f t="shared" si="6"/>
        <v>18.915454545454544</v>
      </c>
      <c r="O26" s="111"/>
      <c r="P26" s="110">
        <f t="shared" si="7"/>
        <v>116.86233036363636</v>
      </c>
      <c r="Q26" s="112"/>
      <c r="R26" s="131"/>
      <c r="T26"/>
      <c r="U26"/>
      <c r="V26"/>
      <c r="W26"/>
      <c r="X26"/>
      <c r="Y26"/>
      <c r="Z26"/>
      <c r="AA26"/>
      <c r="AB26"/>
      <c r="AC26"/>
      <c r="AD26"/>
      <c r="AE26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5" customHeight="1" x14ac:dyDescent="0.2">
      <c r="A27" s="132"/>
      <c r="B27" s="103">
        <f t="shared" si="4"/>
        <v>20</v>
      </c>
      <c r="C27" s="104" t="s">
        <v>183</v>
      </c>
      <c r="D27" s="104">
        <v>0</v>
      </c>
      <c r="E27" s="105"/>
      <c r="F27" s="113">
        <v>15</v>
      </c>
      <c r="G27" s="114"/>
      <c r="H27" s="113">
        <f t="shared" si="5"/>
        <v>15</v>
      </c>
      <c r="I27" s="114"/>
      <c r="J27" s="110">
        <v>5</v>
      </c>
      <c r="K27" s="114"/>
      <c r="L27" s="110">
        <v>32.547928999999996</v>
      </c>
      <c r="M27" s="115"/>
      <c r="N27" s="110">
        <f t="shared" si="6"/>
        <v>0.33333333333333331</v>
      </c>
      <c r="O27" s="111"/>
      <c r="P27" s="110">
        <f t="shared" si="7"/>
        <v>2.1698619333333329</v>
      </c>
      <c r="Q27" s="112"/>
      <c r="R27" s="131"/>
      <c r="T27"/>
      <c r="U27"/>
      <c r="V27"/>
      <c r="W27"/>
      <c r="X27"/>
      <c r="Y27"/>
      <c r="Z27"/>
      <c r="AA27"/>
      <c r="AB27"/>
      <c r="AC27"/>
      <c r="AD27"/>
      <c r="AE27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5" customHeight="1" x14ac:dyDescent="0.2">
      <c r="A28" s="132"/>
      <c r="B28" s="103">
        <f t="shared" si="4"/>
        <v>21</v>
      </c>
      <c r="C28" s="104" t="s">
        <v>216</v>
      </c>
      <c r="D28" s="104">
        <v>96</v>
      </c>
      <c r="E28" s="105"/>
      <c r="F28" s="113">
        <v>39</v>
      </c>
      <c r="G28" s="114"/>
      <c r="H28" s="113">
        <f t="shared" si="5"/>
        <v>135</v>
      </c>
      <c r="I28" s="114"/>
      <c r="J28" s="110">
        <v>40</v>
      </c>
      <c r="K28" s="114"/>
      <c r="L28" s="110">
        <v>240.53986300000005</v>
      </c>
      <c r="M28" s="115"/>
      <c r="N28" s="110">
        <f t="shared" si="6"/>
        <v>0.29629629629629628</v>
      </c>
      <c r="O28" s="111"/>
      <c r="P28" s="110">
        <f t="shared" si="7"/>
        <v>1.7817767629629633</v>
      </c>
      <c r="Q28" s="112"/>
      <c r="R28" s="131"/>
      <c r="T28"/>
      <c r="U28"/>
      <c r="V28"/>
      <c r="W28"/>
      <c r="X28"/>
      <c r="Y28"/>
      <c r="Z28"/>
      <c r="AA28"/>
      <c r="AB28"/>
      <c r="AC28"/>
      <c r="AD28"/>
      <c r="AE28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5" customHeight="1" x14ac:dyDescent="0.2">
      <c r="A29" s="132"/>
      <c r="B29" s="103">
        <f t="shared" si="4"/>
        <v>22</v>
      </c>
      <c r="C29" s="104" t="s">
        <v>220</v>
      </c>
      <c r="D29" s="104">
        <v>0</v>
      </c>
      <c r="E29" s="105"/>
      <c r="F29" s="106">
        <v>13</v>
      </c>
      <c r="G29" s="107"/>
      <c r="H29" s="106">
        <f t="shared" si="5"/>
        <v>13</v>
      </c>
      <c r="I29" s="114"/>
      <c r="J29" s="110">
        <v>20</v>
      </c>
      <c r="K29" s="114"/>
      <c r="L29" s="110">
        <v>0</v>
      </c>
      <c r="M29" s="115"/>
      <c r="N29" s="110">
        <f t="shared" si="6"/>
        <v>1.5384615384615385</v>
      </c>
      <c r="O29" s="111"/>
      <c r="P29" s="110">
        <f t="shared" si="7"/>
        <v>0</v>
      </c>
      <c r="Q29" s="112"/>
      <c r="R29" s="131"/>
      <c r="T29"/>
      <c r="U29"/>
      <c r="V29"/>
      <c r="W29"/>
      <c r="X29"/>
      <c r="Y29"/>
      <c r="Z29"/>
      <c r="AA29"/>
      <c r="AB29"/>
      <c r="AC29"/>
      <c r="AD29"/>
      <c r="AE29"/>
      <c r="AG29" s="11"/>
      <c r="AH29" s="4"/>
      <c r="AI29" s="4"/>
      <c r="AJ29" s="4"/>
      <c r="AK29" s="4"/>
      <c r="AL29" s="4"/>
      <c r="AM29" s="4"/>
      <c r="AN29" s="4"/>
      <c r="AO29" s="4"/>
    </row>
    <row r="30" spans="1:41" ht="15" customHeight="1" x14ac:dyDescent="0.2">
      <c r="A30" s="133"/>
      <c r="B30" s="103">
        <f t="shared" si="4"/>
        <v>23</v>
      </c>
      <c r="C30" s="104" t="s">
        <v>78</v>
      </c>
      <c r="D30" s="104">
        <v>81</v>
      </c>
      <c r="E30" s="105"/>
      <c r="F30" s="113">
        <v>0</v>
      </c>
      <c r="G30" s="114"/>
      <c r="H30" s="113">
        <f t="shared" si="5"/>
        <v>81</v>
      </c>
      <c r="I30" s="114"/>
      <c r="J30" s="110">
        <v>114</v>
      </c>
      <c r="K30" s="114"/>
      <c r="L30" s="110">
        <v>804.31512900000007</v>
      </c>
      <c r="M30" s="115"/>
      <c r="N30" s="110">
        <f t="shared" si="6"/>
        <v>1.4074074074074074</v>
      </c>
      <c r="O30" s="111"/>
      <c r="P30" s="110">
        <f t="shared" si="7"/>
        <v>9.929816407407408</v>
      </c>
      <c r="Q30" s="112"/>
      <c r="R30" s="131"/>
      <c r="T30"/>
      <c r="U30"/>
      <c r="V30"/>
      <c r="W30"/>
      <c r="X30"/>
      <c r="Y30"/>
      <c r="Z30"/>
      <c r="AA30"/>
      <c r="AB30"/>
      <c r="AC30"/>
      <c r="AD30"/>
      <c r="AE30"/>
      <c r="AG30" s="11"/>
      <c r="AH30" s="4"/>
      <c r="AI30" s="4"/>
      <c r="AJ30" s="4"/>
      <c r="AK30" s="4"/>
      <c r="AL30" s="4"/>
      <c r="AM30" s="4"/>
      <c r="AN30" s="4"/>
      <c r="AO30" s="4"/>
    </row>
    <row r="31" spans="1:41" ht="15" customHeight="1" x14ac:dyDescent="0.2">
      <c r="A31" s="133"/>
      <c r="B31" s="103">
        <f t="shared" si="4"/>
        <v>24</v>
      </c>
      <c r="C31" s="104" t="s">
        <v>211</v>
      </c>
      <c r="D31" s="104">
        <v>5</v>
      </c>
      <c r="E31" s="105"/>
      <c r="F31" s="106">
        <v>12</v>
      </c>
      <c r="G31" s="107"/>
      <c r="H31" s="106">
        <f t="shared" si="5"/>
        <v>17</v>
      </c>
      <c r="I31" s="114"/>
      <c r="J31" s="110">
        <v>19.989999999999995</v>
      </c>
      <c r="K31" s="114"/>
      <c r="L31" s="110">
        <v>134.05678950000001</v>
      </c>
      <c r="M31" s="115"/>
      <c r="N31" s="110">
        <f t="shared" si="6"/>
        <v>1.1758823529411762</v>
      </c>
      <c r="O31" s="111"/>
      <c r="P31" s="110">
        <f t="shared" si="7"/>
        <v>7.8856935000000004</v>
      </c>
      <c r="Q31" s="112"/>
      <c r="R31" s="131"/>
      <c r="T31"/>
      <c r="U31"/>
      <c r="V31"/>
      <c r="W31"/>
      <c r="X31"/>
      <c r="Y31"/>
      <c r="Z31"/>
      <c r="AA31"/>
      <c r="AB31"/>
      <c r="AC31"/>
      <c r="AD31"/>
      <c r="AE31"/>
      <c r="AG31" s="11"/>
      <c r="AH31" s="4"/>
      <c r="AI31" s="4"/>
      <c r="AJ31" s="4"/>
      <c r="AK31" s="4"/>
      <c r="AL31" s="4"/>
      <c r="AM31" s="4"/>
      <c r="AN31" s="4"/>
      <c r="AO31" s="4"/>
    </row>
    <row r="32" spans="1:41" ht="15" customHeight="1" x14ac:dyDescent="0.2">
      <c r="A32" s="133"/>
      <c r="B32" s="103">
        <f t="shared" si="4"/>
        <v>25</v>
      </c>
      <c r="C32" s="104" t="s">
        <v>126</v>
      </c>
      <c r="D32" s="104">
        <v>107</v>
      </c>
      <c r="E32" s="105"/>
      <c r="F32" s="113">
        <v>0</v>
      </c>
      <c r="G32" s="114"/>
      <c r="H32" s="113">
        <f t="shared" si="5"/>
        <v>107</v>
      </c>
      <c r="I32" s="114"/>
      <c r="J32" s="110">
        <v>456.40000000000015</v>
      </c>
      <c r="K32" s="114"/>
      <c r="L32" s="110">
        <v>2467.9245539999993</v>
      </c>
      <c r="M32" s="115"/>
      <c r="N32" s="110">
        <f t="shared" si="6"/>
        <v>4.265420560747665</v>
      </c>
      <c r="O32" s="111"/>
      <c r="P32" s="110">
        <f t="shared" si="7"/>
        <v>23.064715457943919</v>
      </c>
      <c r="Q32" s="112"/>
      <c r="R32" s="131"/>
      <c r="T32"/>
      <c r="U32"/>
      <c r="V32"/>
      <c r="W32"/>
      <c r="X32"/>
      <c r="Y32"/>
      <c r="Z32"/>
      <c r="AA32"/>
      <c r="AB32"/>
      <c r="AC32"/>
      <c r="AD32"/>
      <c r="AE32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5" customHeight="1" x14ac:dyDescent="0.2">
      <c r="A33" s="133"/>
      <c r="B33" s="103">
        <f t="shared" si="4"/>
        <v>26</v>
      </c>
      <c r="C33" s="104" t="s">
        <v>79</v>
      </c>
      <c r="D33" s="104">
        <v>1</v>
      </c>
      <c r="E33" s="105"/>
      <c r="F33" s="113">
        <v>78</v>
      </c>
      <c r="G33" s="114"/>
      <c r="H33" s="113">
        <f t="shared" si="5"/>
        <v>79</v>
      </c>
      <c r="I33" s="114"/>
      <c r="J33" s="110">
        <v>96.759999999999991</v>
      </c>
      <c r="K33" s="114"/>
      <c r="L33" s="110">
        <v>392.62990599999995</v>
      </c>
      <c r="M33" s="115"/>
      <c r="N33" s="110">
        <f t="shared" si="6"/>
        <v>1.2248101265822784</v>
      </c>
      <c r="O33" s="111"/>
      <c r="P33" s="110">
        <f t="shared" si="7"/>
        <v>4.9699988101265813</v>
      </c>
      <c r="Q33" s="112"/>
      <c r="R33" s="131"/>
      <c r="T33"/>
      <c r="U33"/>
      <c r="V33"/>
      <c r="W33"/>
      <c r="X33"/>
      <c r="Y33"/>
      <c r="Z33"/>
      <c r="AA33"/>
      <c r="AB33"/>
      <c r="AC33"/>
      <c r="AD33"/>
      <c r="AE33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5" customHeight="1" x14ac:dyDescent="0.2">
      <c r="A34" s="133"/>
      <c r="B34" s="103">
        <f t="shared" si="4"/>
        <v>27</v>
      </c>
      <c r="C34" s="104" t="s">
        <v>221</v>
      </c>
      <c r="D34" s="104">
        <v>11</v>
      </c>
      <c r="E34" s="105"/>
      <c r="F34" s="106">
        <v>0</v>
      </c>
      <c r="G34" s="107"/>
      <c r="H34" s="106">
        <f t="shared" si="5"/>
        <v>11</v>
      </c>
      <c r="I34" s="114"/>
      <c r="J34" s="110">
        <v>19.899999999999999</v>
      </c>
      <c r="K34" s="114"/>
      <c r="L34" s="110">
        <v>97.775213000000022</v>
      </c>
      <c r="M34" s="115"/>
      <c r="N34" s="110">
        <f t="shared" si="6"/>
        <v>1.8090909090909089</v>
      </c>
      <c r="O34" s="111"/>
      <c r="P34" s="110">
        <f t="shared" si="7"/>
        <v>8.8886557272727291</v>
      </c>
      <c r="Q34" s="112"/>
      <c r="R34" s="131"/>
      <c r="T34"/>
      <c r="U34"/>
      <c r="V34"/>
      <c r="W34"/>
      <c r="X34"/>
      <c r="Y34"/>
      <c r="Z34"/>
      <c r="AA34"/>
      <c r="AB34"/>
      <c r="AC34"/>
      <c r="AD34"/>
      <c r="AE3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5" customHeight="1" x14ac:dyDescent="0.2">
      <c r="A35" s="132"/>
      <c r="B35" s="103">
        <f t="shared" si="4"/>
        <v>28</v>
      </c>
      <c r="C35" s="104" t="s">
        <v>80</v>
      </c>
      <c r="D35" s="104">
        <v>14</v>
      </c>
      <c r="E35" s="105"/>
      <c r="F35" s="113">
        <v>4</v>
      </c>
      <c r="G35" s="114"/>
      <c r="H35" s="113">
        <f t="shared" si="5"/>
        <v>18</v>
      </c>
      <c r="I35" s="114"/>
      <c r="J35" s="110">
        <v>20.309999999999999</v>
      </c>
      <c r="K35" s="114"/>
      <c r="L35" s="110">
        <v>103.64161299999999</v>
      </c>
      <c r="M35" s="115"/>
      <c r="N35" s="110">
        <f t="shared" si="6"/>
        <v>1.1283333333333332</v>
      </c>
      <c r="O35" s="111"/>
      <c r="P35" s="110">
        <f t="shared" si="7"/>
        <v>5.7578673888888883</v>
      </c>
      <c r="Q35" s="112"/>
      <c r="R35" s="131"/>
      <c r="T35"/>
      <c r="U35"/>
      <c r="V35"/>
      <c r="W35"/>
      <c r="X35"/>
      <c r="Y35"/>
      <c r="Z35"/>
      <c r="AA35"/>
      <c r="AB35"/>
      <c r="AC35"/>
      <c r="AD35"/>
      <c r="AE35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5" customHeight="1" x14ac:dyDescent="0.2">
      <c r="A36" s="132"/>
      <c r="B36" s="103">
        <f t="shared" si="4"/>
        <v>29</v>
      </c>
      <c r="C36" s="104" t="s">
        <v>222</v>
      </c>
      <c r="D36" s="104">
        <v>285</v>
      </c>
      <c r="E36" s="105"/>
      <c r="F36" s="113">
        <v>897</v>
      </c>
      <c r="G36" s="114"/>
      <c r="H36" s="113">
        <f t="shared" si="5"/>
        <v>1182</v>
      </c>
      <c r="I36" s="114"/>
      <c r="J36" s="110">
        <v>1539.2509999999988</v>
      </c>
      <c r="K36" s="114"/>
      <c r="L36" s="110">
        <v>6382.758874000001</v>
      </c>
      <c r="M36" s="115"/>
      <c r="N36" s="110">
        <f t="shared" si="6"/>
        <v>1.3022428087986453</v>
      </c>
      <c r="O36" s="111"/>
      <c r="P36" s="110">
        <f t="shared" si="7"/>
        <v>5.3999652064297807</v>
      </c>
      <c r="Q36" s="112"/>
      <c r="R36" s="131"/>
      <c r="T36"/>
      <c r="U36"/>
      <c r="V36"/>
      <c r="W36"/>
      <c r="X36"/>
      <c r="Y36"/>
      <c r="Z36"/>
      <c r="AA36"/>
      <c r="AB36"/>
      <c r="AC36"/>
      <c r="AD36"/>
      <c r="AE36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5" customHeight="1" x14ac:dyDescent="0.2">
      <c r="A37" s="132"/>
      <c r="B37" s="103">
        <f t="shared" si="4"/>
        <v>30</v>
      </c>
      <c r="C37" s="104" t="s">
        <v>223</v>
      </c>
      <c r="D37" s="104">
        <v>42</v>
      </c>
      <c r="E37" s="105"/>
      <c r="F37" s="113">
        <v>0</v>
      </c>
      <c r="G37" s="114"/>
      <c r="H37" s="113">
        <f t="shared" si="5"/>
        <v>42</v>
      </c>
      <c r="I37" s="114"/>
      <c r="J37" s="110">
        <v>330.34000000000009</v>
      </c>
      <c r="K37" s="114"/>
      <c r="L37" s="110">
        <v>608.2021400000001</v>
      </c>
      <c r="M37" s="115"/>
      <c r="N37" s="110">
        <f t="shared" si="6"/>
        <v>7.8652380952380971</v>
      </c>
      <c r="O37" s="111"/>
      <c r="P37" s="110">
        <f t="shared" si="7"/>
        <v>14.481003333333335</v>
      </c>
      <c r="Q37" s="112"/>
      <c r="R37" s="131"/>
      <c r="T37"/>
      <c r="U37"/>
      <c r="V37"/>
      <c r="W37"/>
      <c r="X37"/>
      <c r="Y37"/>
      <c r="Z37"/>
      <c r="AA37"/>
      <c r="AB37"/>
      <c r="AC37"/>
      <c r="AD37"/>
      <c r="AE37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5" customHeight="1" x14ac:dyDescent="0.2">
      <c r="A38" s="132"/>
      <c r="B38" s="103">
        <f t="shared" si="4"/>
        <v>31</v>
      </c>
      <c r="C38" s="104" t="s">
        <v>224</v>
      </c>
      <c r="D38" s="104">
        <v>18</v>
      </c>
      <c r="E38" s="105"/>
      <c r="F38" s="106">
        <v>383</v>
      </c>
      <c r="G38" s="107"/>
      <c r="H38" s="106">
        <f t="shared" si="5"/>
        <v>401</v>
      </c>
      <c r="I38" s="114"/>
      <c r="J38" s="110">
        <v>276.78400000000005</v>
      </c>
      <c r="K38" s="114"/>
      <c r="L38" s="110">
        <v>896.91541199999995</v>
      </c>
      <c r="M38" s="115"/>
      <c r="N38" s="110">
        <f t="shared" si="6"/>
        <v>0.69023441396508745</v>
      </c>
      <c r="O38" s="111"/>
      <c r="P38" s="110">
        <f t="shared" si="7"/>
        <v>2.2366967880299251</v>
      </c>
      <c r="Q38" s="112"/>
      <c r="R38" s="131"/>
      <c r="T38"/>
      <c r="U38"/>
      <c r="V38"/>
      <c r="W38"/>
      <c r="X38"/>
      <c r="Y38"/>
      <c r="Z38"/>
      <c r="AA38"/>
      <c r="AB38"/>
      <c r="AC38"/>
      <c r="AD38"/>
      <c r="AE38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customHeight="1" x14ac:dyDescent="0.2">
      <c r="A39" s="132"/>
      <c r="B39" s="103">
        <f t="shared" si="4"/>
        <v>32</v>
      </c>
      <c r="C39" s="104" t="s">
        <v>129</v>
      </c>
      <c r="D39" s="104">
        <v>15</v>
      </c>
      <c r="E39" s="105"/>
      <c r="F39" s="113">
        <v>12</v>
      </c>
      <c r="G39" s="114"/>
      <c r="H39" s="113">
        <f t="shared" ref="H39:H70" si="8">+D39+F39</f>
        <v>27</v>
      </c>
      <c r="I39" s="114"/>
      <c r="J39" s="110">
        <v>110.00000000000001</v>
      </c>
      <c r="K39" s="114"/>
      <c r="L39" s="110">
        <v>414.6552888166666</v>
      </c>
      <c r="M39" s="115"/>
      <c r="N39" s="110">
        <f t="shared" ref="N39:N70" si="9">+J39/H39</f>
        <v>4.0740740740740744</v>
      </c>
      <c r="O39" s="111"/>
      <c r="P39" s="110">
        <f t="shared" ref="P39:P70" si="10">+L39/H39</f>
        <v>15.357603289506171</v>
      </c>
      <c r="Q39" s="112"/>
      <c r="R39" s="131"/>
      <c r="T39"/>
      <c r="U39"/>
      <c r="V39"/>
      <c r="W39"/>
      <c r="X39"/>
      <c r="Y39"/>
      <c r="Z39"/>
      <c r="AA39"/>
      <c r="AB39"/>
      <c r="AC39"/>
      <c r="AD39"/>
      <c r="AE39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customHeight="1" x14ac:dyDescent="0.2">
      <c r="A40" s="132"/>
      <c r="B40" s="103">
        <f t="shared" si="4"/>
        <v>33</v>
      </c>
      <c r="C40" s="104" t="s">
        <v>128</v>
      </c>
      <c r="D40" s="104">
        <v>475</v>
      </c>
      <c r="E40" s="105"/>
      <c r="F40" s="113">
        <v>0</v>
      </c>
      <c r="G40" s="114"/>
      <c r="H40" s="113">
        <f t="shared" si="8"/>
        <v>475</v>
      </c>
      <c r="I40" s="114"/>
      <c r="J40" s="110">
        <v>2670.5000000000009</v>
      </c>
      <c r="K40" s="114"/>
      <c r="L40" s="110">
        <v>5333.6568960000004</v>
      </c>
      <c r="M40" s="115"/>
      <c r="N40" s="110">
        <f t="shared" si="9"/>
        <v>5.6221052631578967</v>
      </c>
      <c r="O40" s="111"/>
      <c r="P40" s="110">
        <f t="shared" si="10"/>
        <v>11.22875136</v>
      </c>
      <c r="Q40" s="112"/>
      <c r="R40" s="131"/>
      <c r="T40"/>
      <c r="U40"/>
      <c r="V40"/>
      <c r="W40"/>
      <c r="X40"/>
      <c r="Y40"/>
      <c r="Z40"/>
      <c r="AA40"/>
      <c r="AB40"/>
      <c r="AC40"/>
      <c r="AD40"/>
      <c r="AE40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customHeight="1" x14ac:dyDescent="0.2">
      <c r="A41" s="133"/>
      <c r="B41" s="103">
        <f t="shared" si="4"/>
        <v>34</v>
      </c>
      <c r="C41" s="104" t="s">
        <v>94</v>
      </c>
      <c r="D41" s="104">
        <v>103</v>
      </c>
      <c r="E41" s="105"/>
      <c r="F41" s="113">
        <v>106</v>
      </c>
      <c r="G41" s="114"/>
      <c r="H41" s="113">
        <f t="shared" si="8"/>
        <v>209</v>
      </c>
      <c r="I41" s="114"/>
      <c r="J41" s="110">
        <v>578.80000000000007</v>
      </c>
      <c r="K41" s="114"/>
      <c r="L41" s="110">
        <v>3913.5255890000003</v>
      </c>
      <c r="M41" s="115"/>
      <c r="N41" s="110">
        <f t="shared" si="9"/>
        <v>2.7693779904306224</v>
      </c>
      <c r="O41" s="111"/>
      <c r="P41" s="110">
        <f t="shared" si="10"/>
        <v>18.725002818181821</v>
      </c>
      <c r="Q41" s="112"/>
      <c r="R41" s="131"/>
      <c r="T41"/>
      <c r="U41"/>
      <c r="V41"/>
      <c r="W41"/>
      <c r="X41"/>
      <c r="Y41"/>
      <c r="Z41"/>
      <c r="AA41"/>
      <c r="AB41"/>
      <c r="AC41"/>
      <c r="AD41"/>
      <c r="AE41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customHeight="1" x14ac:dyDescent="0.2">
      <c r="A42" s="133"/>
      <c r="B42" s="103">
        <f t="shared" si="4"/>
        <v>35</v>
      </c>
      <c r="C42" s="104" t="s">
        <v>56</v>
      </c>
      <c r="D42" s="104">
        <v>35</v>
      </c>
      <c r="E42" s="105"/>
      <c r="F42" s="113">
        <v>0</v>
      </c>
      <c r="G42" s="114"/>
      <c r="H42" s="113">
        <f t="shared" si="8"/>
        <v>35</v>
      </c>
      <c r="I42" s="114"/>
      <c r="J42" s="110">
        <v>72.859999999999985</v>
      </c>
      <c r="K42" s="114"/>
      <c r="L42" s="110">
        <v>133.18302092250002</v>
      </c>
      <c r="M42" s="115"/>
      <c r="N42" s="110">
        <f t="shared" si="9"/>
        <v>2.0817142857142854</v>
      </c>
      <c r="O42" s="111"/>
      <c r="P42" s="110">
        <f t="shared" si="10"/>
        <v>3.8052291692142863</v>
      </c>
      <c r="Q42" s="112"/>
      <c r="R42" s="131"/>
      <c r="T42"/>
      <c r="U42"/>
      <c r="V42"/>
      <c r="W42"/>
      <c r="X42"/>
      <c r="Y42"/>
      <c r="Z42"/>
      <c r="AA42"/>
      <c r="AB42"/>
      <c r="AC42"/>
      <c r="AD42"/>
      <c r="AE42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customHeight="1" x14ac:dyDescent="0.2">
      <c r="A43" s="132"/>
      <c r="B43" s="103">
        <f t="shared" si="4"/>
        <v>36</v>
      </c>
      <c r="C43" s="104" t="s">
        <v>225</v>
      </c>
      <c r="D43" s="104">
        <v>9</v>
      </c>
      <c r="E43" s="105"/>
      <c r="F43" s="106">
        <v>43</v>
      </c>
      <c r="G43" s="107"/>
      <c r="H43" s="106">
        <f t="shared" si="8"/>
        <v>52</v>
      </c>
      <c r="I43" s="114"/>
      <c r="J43" s="110">
        <v>81.2</v>
      </c>
      <c r="K43" s="114"/>
      <c r="L43" s="110">
        <v>317.10489999999999</v>
      </c>
      <c r="M43" s="115"/>
      <c r="N43" s="110">
        <f t="shared" si="9"/>
        <v>1.5615384615384615</v>
      </c>
      <c r="O43" s="111"/>
      <c r="P43" s="110">
        <f t="shared" si="10"/>
        <v>6.0981711538461534</v>
      </c>
      <c r="Q43" s="112"/>
      <c r="R43" s="131"/>
      <c r="T43"/>
      <c r="U43"/>
      <c r="V43"/>
      <c r="W43"/>
      <c r="X43"/>
      <c r="Y43"/>
      <c r="Z43"/>
      <c r="AA43"/>
      <c r="AB43"/>
      <c r="AC43"/>
      <c r="AD43"/>
      <c r="AE43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customHeight="1" x14ac:dyDescent="0.2">
      <c r="A44" s="132"/>
      <c r="B44" s="103">
        <f t="shared" si="4"/>
        <v>37</v>
      </c>
      <c r="C44" s="104" t="s">
        <v>59</v>
      </c>
      <c r="D44" s="104">
        <v>1</v>
      </c>
      <c r="E44" s="105"/>
      <c r="F44" s="113">
        <v>11</v>
      </c>
      <c r="G44" s="114"/>
      <c r="H44" s="113">
        <f t="shared" si="8"/>
        <v>12</v>
      </c>
      <c r="I44" s="114"/>
      <c r="J44" s="110">
        <v>21.999999999999996</v>
      </c>
      <c r="K44" s="114"/>
      <c r="L44" s="110">
        <v>44.477388000000005</v>
      </c>
      <c r="M44" s="115"/>
      <c r="N44" s="110">
        <f t="shared" si="9"/>
        <v>1.833333333333333</v>
      </c>
      <c r="O44" s="111"/>
      <c r="P44" s="110">
        <f t="shared" si="10"/>
        <v>3.7064490000000005</v>
      </c>
      <c r="Q44" s="112"/>
      <c r="R44" s="131"/>
      <c r="T44"/>
      <c r="U44"/>
      <c r="V44"/>
      <c r="W44"/>
      <c r="X44"/>
      <c r="Y44"/>
      <c r="Z44"/>
      <c r="AA44"/>
      <c r="AB44"/>
      <c r="AC44"/>
      <c r="AD44"/>
      <c r="AE4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customHeight="1" x14ac:dyDescent="0.2">
      <c r="A45" s="132"/>
      <c r="B45" s="103">
        <f t="shared" si="4"/>
        <v>38</v>
      </c>
      <c r="C45" s="104" t="s">
        <v>81</v>
      </c>
      <c r="D45" s="104">
        <v>1</v>
      </c>
      <c r="E45" s="105"/>
      <c r="F45" s="113">
        <v>11</v>
      </c>
      <c r="G45" s="114"/>
      <c r="H45" s="113">
        <f t="shared" si="8"/>
        <v>12</v>
      </c>
      <c r="I45" s="114"/>
      <c r="J45" s="110">
        <v>21.999999999999996</v>
      </c>
      <c r="K45" s="114"/>
      <c r="L45" s="110">
        <v>41.292366000000001</v>
      </c>
      <c r="M45" s="115"/>
      <c r="N45" s="110">
        <f t="shared" si="9"/>
        <v>1.833333333333333</v>
      </c>
      <c r="O45" s="111"/>
      <c r="P45" s="110">
        <f t="shared" si="10"/>
        <v>3.4410305000000001</v>
      </c>
      <c r="Q45" s="112"/>
      <c r="R45" s="131"/>
      <c r="T45"/>
      <c r="U45"/>
      <c r="V45"/>
      <c r="W45"/>
      <c r="X45"/>
      <c r="Y45"/>
      <c r="Z45"/>
      <c r="AA45"/>
      <c r="AB45"/>
      <c r="AC45"/>
      <c r="AD45"/>
      <c r="AE45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" customHeight="1" x14ac:dyDescent="0.2">
      <c r="A46" s="132"/>
      <c r="B46" s="103">
        <f t="shared" si="4"/>
        <v>39</v>
      </c>
      <c r="C46" s="104" t="s">
        <v>230</v>
      </c>
      <c r="D46" s="104">
        <v>1</v>
      </c>
      <c r="E46" s="105"/>
      <c r="F46" s="113">
        <v>0</v>
      </c>
      <c r="G46" s="107"/>
      <c r="H46" s="106">
        <f t="shared" si="8"/>
        <v>1</v>
      </c>
      <c r="I46" s="114"/>
      <c r="J46" s="110">
        <v>1</v>
      </c>
      <c r="K46" s="114"/>
      <c r="L46" s="110">
        <v>1.3327469999999999</v>
      </c>
      <c r="M46" s="115"/>
      <c r="N46" s="110">
        <f t="shared" si="9"/>
        <v>1</v>
      </c>
      <c r="O46" s="111"/>
      <c r="P46" s="110">
        <f t="shared" si="10"/>
        <v>1.3327469999999999</v>
      </c>
      <c r="Q46" s="112"/>
      <c r="R46" s="131"/>
      <c r="T46"/>
      <c r="U46"/>
      <c r="V46"/>
      <c r="W46"/>
      <c r="X46"/>
      <c r="Y46"/>
      <c r="Z46"/>
      <c r="AA46"/>
      <c r="AB46"/>
      <c r="AC46"/>
      <c r="AD46"/>
      <c r="AE46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5" customHeight="1" x14ac:dyDescent="0.2">
      <c r="A47" s="132"/>
      <c r="B47" s="103">
        <f t="shared" si="4"/>
        <v>40</v>
      </c>
      <c r="C47" s="104" t="s">
        <v>82</v>
      </c>
      <c r="D47" s="104">
        <v>9</v>
      </c>
      <c r="E47" s="105"/>
      <c r="F47" s="113">
        <v>0</v>
      </c>
      <c r="G47" s="114"/>
      <c r="H47" s="113">
        <f t="shared" si="8"/>
        <v>9</v>
      </c>
      <c r="I47" s="114"/>
      <c r="J47" s="110">
        <v>3.9700000000000011</v>
      </c>
      <c r="K47" s="114"/>
      <c r="L47" s="110">
        <v>25.172799999999999</v>
      </c>
      <c r="M47" s="115"/>
      <c r="N47" s="110">
        <f t="shared" si="9"/>
        <v>0.44111111111111123</v>
      </c>
      <c r="O47" s="111"/>
      <c r="P47" s="110">
        <f t="shared" si="10"/>
        <v>2.7969777777777778</v>
      </c>
      <c r="Q47" s="112"/>
      <c r="R47" s="131"/>
      <c r="T47"/>
      <c r="U47"/>
      <c r="V47"/>
      <c r="W47"/>
      <c r="X47"/>
      <c r="Y47"/>
      <c r="Z47"/>
      <c r="AA47"/>
      <c r="AB47"/>
      <c r="AC47"/>
      <c r="AD47"/>
      <c r="AE47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5" customHeight="1" x14ac:dyDescent="0.2">
      <c r="A48" s="132"/>
      <c r="B48" s="103">
        <f t="shared" si="4"/>
        <v>41</v>
      </c>
      <c r="C48" s="104" t="s">
        <v>83</v>
      </c>
      <c r="D48" s="104">
        <v>22</v>
      </c>
      <c r="E48" s="105"/>
      <c r="F48" s="113">
        <v>0</v>
      </c>
      <c r="G48" s="114"/>
      <c r="H48" s="113">
        <f t="shared" si="8"/>
        <v>22</v>
      </c>
      <c r="I48" s="114"/>
      <c r="J48" s="110">
        <v>21.300000000000004</v>
      </c>
      <c r="K48" s="114"/>
      <c r="L48" s="110">
        <v>145.60563100000002</v>
      </c>
      <c r="M48" s="115"/>
      <c r="N48" s="110">
        <f t="shared" si="9"/>
        <v>0.96818181818181837</v>
      </c>
      <c r="O48" s="111"/>
      <c r="P48" s="110">
        <f t="shared" si="10"/>
        <v>6.6184377727272734</v>
      </c>
      <c r="Q48" s="112"/>
      <c r="R48" s="131"/>
      <c r="T48"/>
      <c r="U48"/>
      <c r="V48"/>
      <c r="W48"/>
      <c r="X48"/>
      <c r="Y48"/>
      <c r="Z48"/>
      <c r="AA48"/>
      <c r="AB48"/>
      <c r="AC48"/>
      <c r="AD48"/>
      <c r="AE48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 customHeight="1" x14ac:dyDescent="0.2">
      <c r="A49" s="132"/>
      <c r="B49" s="103">
        <f t="shared" si="4"/>
        <v>42</v>
      </c>
      <c r="C49" s="104" t="s">
        <v>184</v>
      </c>
      <c r="D49" s="104">
        <v>0</v>
      </c>
      <c r="E49" s="105"/>
      <c r="F49" s="113">
        <v>15</v>
      </c>
      <c r="G49" s="114"/>
      <c r="H49" s="113">
        <f t="shared" si="8"/>
        <v>15</v>
      </c>
      <c r="I49" s="114"/>
      <c r="J49" s="110">
        <v>34.769999999999989</v>
      </c>
      <c r="K49" s="114"/>
      <c r="L49" s="110">
        <v>177.10130099999995</v>
      </c>
      <c r="M49" s="115"/>
      <c r="N49" s="110">
        <f t="shared" si="9"/>
        <v>2.3179999999999992</v>
      </c>
      <c r="O49" s="111"/>
      <c r="P49" s="110">
        <f t="shared" si="10"/>
        <v>11.806753399999996</v>
      </c>
      <c r="Q49" s="112"/>
      <c r="R49" s="131"/>
      <c r="T49"/>
      <c r="U49"/>
      <c r="V49"/>
      <c r="W49"/>
      <c r="X49"/>
      <c r="Y49"/>
      <c r="Z49"/>
      <c r="AA49"/>
      <c r="AB49"/>
      <c r="AC49"/>
      <c r="AD49"/>
      <c r="AE49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 customHeight="1" x14ac:dyDescent="0.2">
      <c r="A50" s="132"/>
      <c r="B50" s="103">
        <f t="shared" si="4"/>
        <v>43</v>
      </c>
      <c r="C50" s="104" t="s">
        <v>175</v>
      </c>
      <c r="D50" s="104">
        <v>11</v>
      </c>
      <c r="E50" s="105"/>
      <c r="F50" s="106">
        <v>0</v>
      </c>
      <c r="G50" s="107"/>
      <c r="H50" s="106">
        <f t="shared" si="8"/>
        <v>11</v>
      </c>
      <c r="I50" s="114"/>
      <c r="J50" s="110">
        <v>19.200000000000006</v>
      </c>
      <c r="K50" s="114"/>
      <c r="L50" s="110">
        <v>135.74953099999999</v>
      </c>
      <c r="M50" s="115"/>
      <c r="N50" s="110">
        <f t="shared" si="9"/>
        <v>1.745454545454546</v>
      </c>
      <c r="O50" s="111"/>
      <c r="P50" s="110">
        <f t="shared" si="10"/>
        <v>12.340866454545454</v>
      </c>
      <c r="Q50" s="112"/>
      <c r="R50" s="131"/>
      <c r="T50"/>
      <c r="U50"/>
      <c r="V50"/>
      <c r="W50"/>
      <c r="X50"/>
      <c r="Y50"/>
      <c r="Z50"/>
      <c r="AA50"/>
      <c r="AB50"/>
      <c r="AC50"/>
      <c r="AD50"/>
      <c r="AE50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 customHeight="1" x14ac:dyDescent="0.2">
      <c r="A51" s="132"/>
      <c r="B51" s="103">
        <f t="shared" si="4"/>
        <v>44</v>
      </c>
      <c r="C51" s="104" t="s">
        <v>228</v>
      </c>
      <c r="D51" s="104">
        <v>35</v>
      </c>
      <c r="E51" s="105"/>
      <c r="F51" s="106">
        <v>0</v>
      </c>
      <c r="G51" s="107"/>
      <c r="H51" s="106">
        <f t="shared" si="8"/>
        <v>35</v>
      </c>
      <c r="I51" s="114"/>
      <c r="J51" s="110">
        <v>65.712000000000003</v>
      </c>
      <c r="K51" s="114"/>
      <c r="L51" s="110">
        <v>5.6708539999999994</v>
      </c>
      <c r="M51" s="115"/>
      <c r="N51" s="110">
        <f t="shared" si="9"/>
        <v>1.8774857142857144</v>
      </c>
      <c r="O51" s="111"/>
      <c r="P51" s="110">
        <f t="shared" si="10"/>
        <v>0.16202439999999999</v>
      </c>
      <c r="Q51" s="112"/>
      <c r="R51" s="131"/>
      <c r="T51"/>
      <c r="U51"/>
      <c r="V51"/>
      <c r="W51"/>
      <c r="X51"/>
      <c r="Y51"/>
      <c r="Z51"/>
      <c r="AA51"/>
      <c r="AB51"/>
      <c r="AC51"/>
      <c r="AD51"/>
      <c r="AE51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5" customHeight="1" x14ac:dyDescent="0.2">
      <c r="A52" s="132"/>
      <c r="B52" s="103">
        <f t="shared" si="4"/>
        <v>45</v>
      </c>
      <c r="C52" s="104" t="s">
        <v>212</v>
      </c>
      <c r="D52" s="104">
        <v>30</v>
      </c>
      <c r="E52" s="105"/>
      <c r="F52" s="106">
        <v>41</v>
      </c>
      <c r="G52" s="107"/>
      <c r="H52" s="106">
        <f t="shared" si="8"/>
        <v>71</v>
      </c>
      <c r="I52" s="114"/>
      <c r="J52" s="110">
        <v>100.00000000000001</v>
      </c>
      <c r="K52" s="114"/>
      <c r="L52" s="110">
        <v>618.00873000000001</v>
      </c>
      <c r="M52" s="115"/>
      <c r="N52" s="110">
        <f t="shared" si="9"/>
        <v>1.4084507042253522</v>
      </c>
      <c r="O52" s="111"/>
      <c r="P52" s="110">
        <f t="shared" si="10"/>
        <v>8.7043483098591548</v>
      </c>
      <c r="Q52" s="112"/>
      <c r="R52" s="131"/>
      <c r="T52"/>
      <c r="U52"/>
      <c r="V52"/>
      <c r="W52"/>
      <c r="X52"/>
      <c r="Y52"/>
      <c r="Z52"/>
      <c r="AA52"/>
      <c r="AB52"/>
      <c r="AC52"/>
      <c r="AD52"/>
      <c r="AE52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5" customHeight="1" x14ac:dyDescent="0.2">
      <c r="A53" s="132"/>
      <c r="B53" s="103">
        <f t="shared" si="4"/>
        <v>46</v>
      </c>
      <c r="C53" s="104" t="s">
        <v>55</v>
      </c>
      <c r="D53" s="104">
        <v>248</v>
      </c>
      <c r="E53" s="105"/>
      <c r="F53" s="106">
        <v>0</v>
      </c>
      <c r="G53" s="107"/>
      <c r="H53" s="106">
        <f t="shared" si="8"/>
        <v>248</v>
      </c>
      <c r="I53" s="114"/>
      <c r="J53" s="110">
        <v>1696.0999999999995</v>
      </c>
      <c r="K53" s="114"/>
      <c r="L53" s="110">
        <v>7627.2135160000025</v>
      </c>
      <c r="M53" s="115"/>
      <c r="N53" s="110">
        <f t="shared" si="9"/>
        <v>6.8391129032258045</v>
      </c>
      <c r="O53" s="111"/>
      <c r="P53" s="110">
        <f t="shared" si="10"/>
        <v>30.75489320967743</v>
      </c>
      <c r="Q53" s="112"/>
      <c r="R53" s="131"/>
      <c r="T53"/>
      <c r="U53"/>
      <c r="V53"/>
      <c r="W53"/>
      <c r="X53"/>
      <c r="Y53"/>
      <c r="Z53"/>
      <c r="AA53"/>
      <c r="AB53"/>
      <c r="AC53"/>
      <c r="AD53"/>
      <c r="AE53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5" customHeight="1" x14ac:dyDescent="0.2">
      <c r="A54" s="132"/>
      <c r="B54" s="103">
        <f t="shared" si="4"/>
        <v>47</v>
      </c>
      <c r="C54" s="104" t="s">
        <v>57</v>
      </c>
      <c r="D54" s="104">
        <v>3</v>
      </c>
      <c r="E54" s="105"/>
      <c r="F54" s="113">
        <v>0</v>
      </c>
      <c r="G54" s="114"/>
      <c r="H54" s="113">
        <f t="shared" si="8"/>
        <v>3</v>
      </c>
      <c r="I54" s="114"/>
      <c r="J54" s="110">
        <v>3.799999999999998</v>
      </c>
      <c r="K54" s="114"/>
      <c r="L54" s="110">
        <v>22.031261000000004</v>
      </c>
      <c r="M54" s="115"/>
      <c r="N54" s="110">
        <f t="shared" si="9"/>
        <v>1.2666666666666659</v>
      </c>
      <c r="O54" s="111"/>
      <c r="P54" s="110">
        <f t="shared" si="10"/>
        <v>7.3437536666666681</v>
      </c>
      <c r="Q54" s="112"/>
      <c r="R54" s="131"/>
      <c r="T54"/>
      <c r="U54"/>
      <c r="V54"/>
      <c r="W54"/>
      <c r="X54"/>
      <c r="Y54"/>
      <c r="Z54"/>
      <c r="AA54"/>
      <c r="AB54"/>
      <c r="AC54"/>
      <c r="AD54"/>
      <c r="AE5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5" customHeight="1" x14ac:dyDescent="0.2">
      <c r="A55" s="132"/>
      <c r="B55" s="103">
        <f t="shared" si="4"/>
        <v>48</v>
      </c>
      <c r="C55" s="104" t="s">
        <v>185</v>
      </c>
      <c r="D55" s="104">
        <v>0</v>
      </c>
      <c r="E55" s="105"/>
      <c r="F55" s="113">
        <v>7</v>
      </c>
      <c r="G55" s="114"/>
      <c r="H55" s="113">
        <f t="shared" si="8"/>
        <v>7</v>
      </c>
      <c r="I55" s="114"/>
      <c r="J55" s="110">
        <v>16</v>
      </c>
      <c r="K55" s="114"/>
      <c r="L55" s="110">
        <v>47.724109000000006</v>
      </c>
      <c r="M55" s="115"/>
      <c r="N55" s="110">
        <f t="shared" si="9"/>
        <v>2.2857142857142856</v>
      </c>
      <c r="O55" s="111"/>
      <c r="P55" s="110">
        <f t="shared" si="10"/>
        <v>6.817729857142858</v>
      </c>
      <c r="Q55" s="112"/>
      <c r="R55" s="131"/>
      <c r="T55"/>
      <c r="U55"/>
      <c r="V55"/>
      <c r="W55"/>
      <c r="X55"/>
      <c r="Y55"/>
      <c r="Z55"/>
      <c r="AA55"/>
      <c r="AB55"/>
      <c r="AC55"/>
      <c r="AD55"/>
      <c r="AE55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5" customHeight="1" x14ac:dyDescent="0.2">
      <c r="A56" s="132"/>
      <c r="B56" s="103">
        <f t="shared" si="4"/>
        <v>49</v>
      </c>
      <c r="C56" s="104" t="s">
        <v>207</v>
      </c>
      <c r="D56" s="104">
        <v>175</v>
      </c>
      <c r="E56" s="105"/>
      <c r="F56" s="113">
        <v>0</v>
      </c>
      <c r="G56" s="114"/>
      <c r="H56" s="113">
        <f t="shared" si="8"/>
        <v>175</v>
      </c>
      <c r="I56" s="114"/>
      <c r="J56" s="110">
        <v>351.46100000000013</v>
      </c>
      <c r="K56" s="114"/>
      <c r="L56" s="116">
        <v>2098.9566509999991</v>
      </c>
      <c r="M56" s="115"/>
      <c r="N56" s="110">
        <f t="shared" si="9"/>
        <v>2.0083485714285723</v>
      </c>
      <c r="O56" s="111"/>
      <c r="P56" s="110">
        <f t="shared" si="10"/>
        <v>11.99403800571428</v>
      </c>
      <c r="Q56" s="112"/>
      <c r="R56" s="131"/>
      <c r="T56"/>
      <c r="U56"/>
      <c r="V56"/>
      <c r="W56"/>
      <c r="X56"/>
      <c r="Y56"/>
      <c r="Z56"/>
      <c r="AA56"/>
      <c r="AB56"/>
      <c r="AC56"/>
      <c r="AD56"/>
      <c r="AE56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5" customHeight="1" x14ac:dyDescent="0.2">
      <c r="A57" s="132"/>
      <c r="B57" s="103">
        <f t="shared" si="4"/>
        <v>50</v>
      </c>
      <c r="C57" s="104" t="s">
        <v>226</v>
      </c>
      <c r="D57" s="104">
        <v>0</v>
      </c>
      <c r="E57" s="105"/>
      <c r="F57" s="113">
        <v>7</v>
      </c>
      <c r="G57" s="114"/>
      <c r="H57" s="113">
        <f t="shared" si="8"/>
        <v>7</v>
      </c>
      <c r="I57" s="114"/>
      <c r="J57" s="110">
        <v>20</v>
      </c>
      <c r="K57" s="114"/>
      <c r="L57" s="116">
        <v>51.969914000000003</v>
      </c>
      <c r="M57" s="115"/>
      <c r="N57" s="110">
        <f t="shared" si="9"/>
        <v>2.8571428571428572</v>
      </c>
      <c r="O57" s="111"/>
      <c r="P57" s="110">
        <f t="shared" si="10"/>
        <v>7.4242734285714294</v>
      </c>
      <c r="Q57" s="112"/>
      <c r="R57" s="131"/>
      <c r="T57"/>
      <c r="U57"/>
      <c r="V57"/>
      <c r="W57"/>
      <c r="X57"/>
      <c r="Y57"/>
      <c r="Z57"/>
      <c r="AA57"/>
      <c r="AB57"/>
      <c r="AC57"/>
      <c r="AD57"/>
      <c r="AE57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5" customHeight="1" x14ac:dyDescent="0.2">
      <c r="A58" s="132"/>
      <c r="B58" s="103">
        <f t="shared" si="4"/>
        <v>51</v>
      </c>
      <c r="C58" s="104" t="s">
        <v>176</v>
      </c>
      <c r="D58" s="104">
        <v>3</v>
      </c>
      <c r="E58" s="105"/>
      <c r="F58" s="113">
        <v>18</v>
      </c>
      <c r="G58" s="114"/>
      <c r="H58" s="113">
        <f t="shared" si="8"/>
        <v>21</v>
      </c>
      <c r="I58" s="114"/>
      <c r="J58" s="110">
        <v>32.100000000000009</v>
      </c>
      <c r="K58" s="114"/>
      <c r="L58" s="116">
        <v>148.38290600000002</v>
      </c>
      <c r="M58" s="115"/>
      <c r="N58" s="110">
        <f t="shared" si="9"/>
        <v>1.5285714285714289</v>
      </c>
      <c r="O58" s="111"/>
      <c r="P58" s="110">
        <f t="shared" si="10"/>
        <v>7.0658526666666672</v>
      </c>
      <c r="Q58" s="112"/>
      <c r="R58" s="131"/>
      <c r="T58"/>
      <c r="U58"/>
      <c r="V58"/>
      <c r="W58"/>
      <c r="X58"/>
      <c r="Y58"/>
      <c r="Z58"/>
      <c r="AA58"/>
      <c r="AB58"/>
      <c r="AC58"/>
      <c r="AD58"/>
      <c r="AE58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5" customHeight="1" x14ac:dyDescent="0.2">
      <c r="A59" s="132"/>
      <c r="B59" s="103">
        <f t="shared" si="4"/>
        <v>52</v>
      </c>
      <c r="C59" s="104" t="s">
        <v>177</v>
      </c>
      <c r="D59" s="104">
        <v>3</v>
      </c>
      <c r="E59" s="105"/>
      <c r="F59" s="113">
        <v>18</v>
      </c>
      <c r="G59" s="114"/>
      <c r="H59" s="113">
        <f t="shared" si="8"/>
        <v>21</v>
      </c>
      <c r="I59" s="114"/>
      <c r="J59" s="110">
        <v>97.15</v>
      </c>
      <c r="K59" s="114"/>
      <c r="L59" s="116">
        <v>465.69155599999993</v>
      </c>
      <c r="M59" s="115"/>
      <c r="N59" s="110">
        <f t="shared" si="9"/>
        <v>4.6261904761904766</v>
      </c>
      <c r="O59" s="111"/>
      <c r="P59" s="110">
        <f t="shared" si="10"/>
        <v>22.175788380952376</v>
      </c>
      <c r="Q59" s="112"/>
      <c r="R59" s="131"/>
      <c r="T59"/>
      <c r="U59"/>
      <c r="V59"/>
      <c r="W59"/>
      <c r="X59"/>
      <c r="Y59"/>
      <c r="Z59"/>
      <c r="AA59"/>
      <c r="AB59"/>
      <c r="AC59"/>
      <c r="AD59"/>
      <c r="AE59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5" customHeight="1" x14ac:dyDescent="0.2">
      <c r="A60" s="132"/>
      <c r="B60" s="103">
        <f t="shared" si="4"/>
        <v>53</v>
      </c>
      <c r="C60" s="104" t="s">
        <v>84</v>
      </c>
      <c r="D60" s="104">
        <v>18</v>
      </c>
      <c r="E60" s="105"/>
      <c r="F60" s="113">
        <v>20</v>
      </c>
      <c r="G60" s="114"/>
      <c r="H60" s="113">
        <f t="shared" si="8"/>
        <v>38</v>
      </c>
      <c r="I60" s="114"/>
      <c r="J60" s="110">
        <v>10.400000000000004</v>
      </c>
      <c r="K60" s="114"/>
      <c r="L60" s="116">
        <v>50.596651950000002</v>
      </c>
      <c r="M60" s="115"/>
      <c r="N60" s="110">
        <f t="shared" si="9"/>
        <v>0.27368421052631592</v>
      </c>
      <c r="O60" s="111"/>
      <c r="P60" s="110">
        <f t="shared" si="10"/>
        <v>1.3314908407894737</v>
      </c>
      <c r="Q60" s="112"/>
      <c r="R60" s="131"/>
      <c r="T60"/>
      <c r="U60"/>
      <c r="V60"/>
      <c r="W60"/>
      <c r="X60"/>
      <c r="Y60"/>
      <c r="Z60"/>
      <c r="AA60"/>
      <c r="AB60"/>
      <c r="AC60"/>
      <c r="AD60"/>
      <c r="AE60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5" customHeight="1" x14ac:dyDescent="0.2">
      <c r="A61" s="132"/>
      <c r="B61" s="103">
        <f t="shared" si="4"/>
        <v>54</v>
      </c>
      <c r="C61" s="104" t="s">
        <v>178</v>
      </c>
      <c r="D61" s="104">
        <v>32</v>
      </c>
      <c r="E61" s="105"/>
      <c r="F61" s="113">
        <v>44</v>
      </c>
      <c r="G61" s="114"/>
      <c r="H61" s="113">
        <f t="shared" si="8"/>
        <v>76</v>
      </c>
      <c r="I61" s="114"/>
      <c r="J61" s="110">
        <v>235.63000000000011</v>
      </c>
      <c r="K61" s="114"/>
      <c r="L61" s="116">
        <v>0.80401699999999998</v>
      </c>
      <c r="M61" s="115"/>
      <c r="N61" s="110">
        <f t="shared" si="9"/>
        <v>3.1003947368421065</v>
      </c>
      <c r="O61" s="111"/>
      <c r="P61" s="110">
        <f t="shared" si="10"/>
        <v>1.0579171052631578E-2</v>
      </c>
      <c r="Q61" s="112"/>
      <c r="R61" s="131"/>
      <c r="T61"/>
      <c r="U61"/>
      <c r="V61"/>
      <c r="W61"/>
      <c r="X61"/>
      <c r="Y61"/>
      <c r="Z61"/>
      <c r="AA61"/>
      <c r="AB61"/>
      <c r="AC61"/>
      <c r="AD61"/>
      <c r="AE61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5" customHeight="1" x14ac:dyDescent="0.2">
      <c r="A62" s="132"/>
      <c r="B62" s="103">
        <f t="shared" si="4"/>
        <v>55</v>
      </c>
      <c r="C62" s="104" t="s">
        <v>209</v>
      </c>
      <c r="D62" s="104">
        <v>0</v>
      </c>
      <c r="E62" s="105"/>
      <c r="F62" s="113">
        <v>0</v>
      </c>
      <c r="G62" s="107"/>
      <c r="H62" s="106">
        <f t="shared" si="8"/>
        <v>0</v>
      </c>
      <c r="I62" s="114"/>
      <c r="J62" s="110">
        <v>616</v>
      </c>
      <c r="K62" s="114"/>
      <c r="L62" s="116">
        <v>42.206280999999997</v>
      </c>
      <c r="M62" s="115"/>
      <c r="N62" s="110" t="s">
        <v>98</v>
      </c>
      <c r="O62" s="111"/>
      <c r="P62" s="110" t="s">
        <v>98</v>
      </c>
      <c r="Q62" s="112"/>
      <c r="R62" s="131"/>
      <c r="T62"/>
      <c r="U62"/>
      <c r="V62"/>
      <c r="W62"/>
      <c r="X62"/>
      <c r="Y62"/>
      <c r="Z62"/>
      <c r="AA62"/>
      <c r="AB62"/>
      <c r="AC62"/>
      <c r="AD62"/>
      <c r="AE62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5" customHeight="1" x14ac:dyDescent="0.2">
      <c r="A63" s="132"/>
      <c r="B63" s="103">
        <f t="shared" si="4"/>
        <v>56</v>
      </c>
      <c r="C63" s="104" t="s">
        <v>86</v>
      </c>
      <c r="D63" s="104">
        <v>7</v>
      </c>
      <c r="E63" s="105"/>
      <c r="F63" s="113">
        <v>0</v>
      </c>
      <c r="G63" s="114"/>
      <c r="H63" s="113">
        <f t="shared" si="8"/>
        <v>7</v>
      </c>
      <c r="I63" s="114"/>
      <c r="J63" s="110">
        <v>38.940000000000019</v>
      </c>
      <c r="K63" s="114"/>
      <c r="L63" s="110">
        <v>242.66552000000001</v>
      </c>
      <c r="M63" s="115"/>
      <c r="N63" s="110">
        <f t="shared" si="9"/>
        <v>5.5628571428571458</v>
      </c>
      <c r="O63" s="111"/>
      <c r="P63" s="110">
        <f t="shared" si="10"/>
        <v>34.666502857142859</v>
      </c>
      <c r="Q63" s="112"/>
      <c r="R63" s="131"/>
      <c r="T63"/>
      <c r="U63"/>
      <c r="V63"/>
      <c r="W63"/>
      <c r="X63"/>
      <c r="Y63"/>
      <c r="Z63"/>
      <c r="AA63"/>
      <c r="AB63"/>
      <c r="AC63"/>
      <c r="AD63"/>
      <c r="AE63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5" customHeight="1" x14ac:dyDescent="0.2">
      <c r="A64" s="133"/>
      <c r="B64" s="103">
        <f t="shared" si="4"/>
        <v>57</v>
      </c>
      <c r="C64" s="104" t="s">
        <v>179</v>
      </c>
      <c r="D64" s="104">
        <v>46</v>
      </c>
      <c r="E64" s="105"/>
      <c r="F64" s="113">
        <v>0</v>
      </c>
      <c r="G64" s="114"/>
      <c r="H64" s="113">
        <f t="shared" si="8"/>
        <v>46</v>
      </c>
      <c r="I64" s="114"/>
      <c r="J64" s="110">
        <v>69.087999999999994</v>
      </c>
      <c r="K64" s="114"/>
      <c r="L64" s="110">
        <v>24.787598999999997</v>
      </c>
      <c r="M64" s="115"/>
      <c r="N64" s="110">
        <f t="shared" si="9"/>
        <v>1.5019130434782608</v>
      </c>
      <c r="O64" s="111"/>
      <c r="P64" s="110">
        <f t="shared" si="10"/>
        <v>0.5388608478260869</v>
      </c>
      <c r="Q64" s="112"/>
      <c r="R64" s="131"/>
      <c r="T64"/>
      <c r="U64"/>
      <c r="V64"/>
      <c r="W64"/>
      <c r="X64"/>
      <c r="Y64"/>
      <c r="Z64"/>
      <c r="AA64"/>
      <c r="AB64"/>
      <c r="AC64"/>
      <c r="AD64"/>
      <c r="AE6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5" customHeight="1" x14ac:dyDescent="0.2">
      <c r="A65" s="132"/>
      <c r="B65" s="103">
        <f t="shared" si="4"/>
        <v>58</v>
      </c>
      <c r="C65" s="104" t="s">
        <v>1</v>
      </c>
      <c r="D65" s="104">
        <v>107</v>
      </c>
      <c r="E65" s="105"/>
      <c r="F65" s="113">
        <v>52</v>
      </c>
      <c r="G65" s="114"/>
      <c r="H65" s="113">
        <f t="shared" si="8"/>
        <v>159</v>
      </c>
      <c r="I65" s="114"/>
      <c r="J65" s="110">
        <v>59.199999999999939</v>
      </c>
      <c r="K65" s="114"/>
      <c r="L65" s="110">
        <v>145.77153999999996</v>
      </c>
      <c r="M65" s="115"/>
      <c r="N65" s="110">
        <f t="shared" si="9"/>
        <v>0.37232704402515687</v>
      </c>
      <c r="O65" s="111"/>
      <c r="P65" s="110">
        <f t="shared" si="10"/>
        <v>0.91680213836477964</v>
      </c>
      <c r="Q65" s="112"/>
      <c r="R65" s="131"/>
      <c r="T65"/>
      <c r="U65"/>
      <c r="V65"/>
      <c r="W65"/>
      <c r="X65"/>
      <c r="Y65"/>
      <c r="Z65"/>
      <c r="AA65"/>
      <c r="AB65"/>
      <c r="AC65"/>
      <c r="AD65"/>
      <c r="AE65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customHeight="1" x14ac:dyDescent="0.2">
      <c r="A66" s="132"/>
      <c r="B66" s="103">
        <f t="shared" si="4"/>
        <v>59</v>
      </c>
      <c r="C66" s="104" t="s">
        <v>180</v>
      </c>
      <c r="D66" s="104">
        <v>3</v>
      </c>
      <c r="E66" s="105"/>
      <c r="F66" s="113">
        <v>23</v>
      </c>
      <c r="G66" s="114"/>
      <c r="H66" s="113">
        <f t="shared" si="8"/>
        <v>26</v>
      </c>
      <c r="I66" s="114"/>
      <c r="J66" s="110">
        <v>201.50000000000006</v>
      </c>
      <c r="K66" s="114"/>
      <c r="L66" s="110">
        <v>4.616193</v>
      </c>
      <c r="M66" s="115"/>
      <c r="N66" s="110">
        <f t="shared" si="9"/>
        <v>7.7500000000000018</v>
      </c>
      <c r="O66" s="111"/>
      <c r="P66" s="110">
        <f t="shared" si="10"/>
        <v>0.17754588461538462</v>
      </c>
      <c r="Q66" s="112"/>
      <c r="R66" s="131"/>
      <c r="T66"/>
      <c r="U66"/>
      <c r="V66"/>
      <c r="W66"/>
      <c r="X66"/>
      <c r="Y66"/>
      <c r="Z66"/>
      <c r="AA66"/>
      <c r="AB66"/>
      <c r="AC66"/>
      <c r="AD66"/>
      <c r="AE66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customHeight="1" x14ac:dyDescent="0.2">
      <c r="A67" s="132"/>
      <c r="B67" s="103">
        <f t="shared" si="4"/>
        <v>60</v>
      </c>
      <c r="C67" s="104" t="s">
        <v>130</v>
      </c>
      <c r="D67" s="104">
        <v>567</v>
      </c>
      <c r="E67" s="105"/>
      <c r="F67" s="113">
        <v>50</v>
      </c>
      <c r="G67" s="114"/>
      <c r="H67" s="113">
        <f t="shared" si="8"/>
        <v>617</v>
      </c>
      <c r="I67" s="114"/>
      <c r="J67" s="110">
        <v>441.54900000000004</v>
      </c>
      <c r="K67" s="114"/>
      <c r="L67" s="110">
        <v>2391.5349790000009</v>
      </c>
      <c r="M67" s="115"/>
      <c r="N67" s="110">
        <f t="shared" si="9"/>
        <v>0.71563857374392226</v>
      </c>
      <c r="O67" s="111"/>
      <c r="P67" s="110">
        <f t="shared" si="10"/>
        <v>3.8760696580226921</v>
      </c>
      <c r="Q67" s="112"/>
      <c r="R67" s="131"/>
      <c r="T67"/>
      <c r="U67"/>
      <c r="V67"/>
      <c r="W67"/>
      <c r="X67"/>
      <c r="Y67"/>
      <c r="Z67"/>
      <c r="AA67"/>
      <c r="AB67"/>
      <c r="AC67"/>
      <c r="AD67"/>
      <c r="AE67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customHeight="1" x14ac:dyDescent="0.2">
      <c r="A68" s="131"/>
      <c r="B68" s="103">
        <f t="shared" si="4"/>
        <v>61</v>
      </c>
      <c r="C68" s="104" t="s">
        <v>186</v>
      </c>
      <c r="D68" s="104">
        <v>0</v>
      </c>
      <c r="E68" s="105"/>
      <c r="F68" s="113">
        <v>7</v>
      </c>
      <c r="G68" s="114"/>
      <c r="H68" s="113">
        <f t="shared" si="8"/>
        <v>7</v>
      </c>
      <c r="I68" s="114"/>
      <c r="J68" s="110">
        <v>20</v>
      </c>
      <c r="K68" s="114"/>
      <c r="L68" s="110">
        <v>48.244820000000004</v>
      </c>
      <c r="M68" s="115"/>
      <c r="N68" s="110">
        <f t="shared" si="9"/>
        <v>2.8571428571428572</v>
      </c>
      <c r="O68" s="111"/>
      <c r="P68" s="110">
        <f t="shared" si="10"/>
        <v>6.8921171428571437</v>
      </c>
      <c r="Q68" s="112"/>
      <c r="R68" s="134"/>
      <c r="T68"/>
      <c r="U68"/>
      <c r="V68"/>
      <c r="W68"/>
      <c r="X68"/>
      <c r="Y68"/>
      <c r="Z68"/>
      <c r="AA68"/>
      <c r="AB68"/>
      <c r="AC68"/>
      <c r="AD68"/>
      <c r="AE68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customHeight="1" x14ac:dyDescent="0.2">
      <c r="A69" s="131"/>
      <c r="B69" s="103">
        <f t="shared" si="4"/>
        <v>62</v>
      </c>
      <c r="C69" s="104" t="s">
        <v>131</v>
      </c>
      <c r="D69" s="104">
        <v>47</v>
      </c>
      <c r="E69" s="105"/>
      <c r="F69" s="113">
        <v>0</v>
      </c>
      <c r="G69" s="107"/>
      <c r="H69" s="106">
        <f t="shared" si="8"/>
        <v>47</v>
      </c>
      <c r="I69" s="114"/>
      <c r="J69" s="110">
        <v>300</v>
      </c>
      <c r="K69" s="114"/>
      <c r="L69" s="110">
        <v>1791.700881</v>
      </c>
      <c r="M69" s="115"/>
      <c r="N69" s="110">
        <f t="shared" si="9"/>
        <v>6.3829787234042552</v>
      </c>
      <c r="O69" s="111"/>
      <c r="P69" s="110">
        <f t="shared" si="10"/>
        <v>38.121295340425533</v>
      </c>
      <c r="Q69" s="112"/>
      <c r="R69" s="134"/>
      <c r="T69"/>
      <c r="U69"/>
      <c r="V69"/>
      <c r="W69"/>
      <c r="X69"/>
      <c r="Y69"/>
      <c r="Z69"/>
      <c r="AA69"/>
      <c r="AB69"/>
      <c r="AC69"/>
      <c r="AD69"/>
      <c r="AE69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customHeight="1" thickBot="1" x14ac:dyDescent="0.25">
      <c r="A70" s="131"/>
      <c r="B70" s="103">
        <f t="shared" si="4"/>
        <v>63</v>
      </c>
      <c r="C70" s="104" t="s">
        <v>87</v>
      </c>
      <c r="D70" s="104">
        <v>43</v>
      </c>
      <c r="E70" s="105"/>
      <c r="F70" s="113">
        <v>0</v>
      </c>
      <c r="G70" s="107"/>
      <c r="H70" s="106">
        <f t="shared" si="8"/>
        <v>43</v>
      </c>
      <c r="I70" s="114"/>
      <c r="J70" s="110">
        <v>202.63999999999993</v>
      </c>
      <c r="K70" s="114"/>
      <c r="L70" s="110">
        <v>370.83545299999992</v>
      </c>
      <c r="M70" s="115"/>
      <c r="N70" s="110">
        <f t="shared" si="9"/>
        <v>4.7125581395348819</v>
      </c>
      <c r="O70" s="111"/>
      <c r="P70" s="110">
        <f t="shared" si="10"/>
        <v>8.624080302325579</v>
      </c>
      <c r="Q70" s="112"/>
      <c r="R70" s="134"/>
      <c r="T70"/>
      <c r="U70"/>
      <c r="V70"/>
      <c r="W70"/>
      <c r="X70"/>
      <c r="Y70"/>
      <c r="Z70"/>
      <c r="AA70"/>
      <c r="AB70"/>
      <c r="AC70"/>
      <c r="AD70"/>
      <c r="AE70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customHeight="1" thickTop="1" thickBot="1" x14ac:dyDescent="0.25">
      <c r="A71" s="131"/>
      <c r="B71" s="322" t="s">
        <v>13</v>
      </c>
      <c r="C71" s="323"/>
      <c r="D71" s="324">
        <f>SUM(D8:D70)</f>
        <v>4083</v>
      </c>
      <c r="E71" s="325"/>
      <c r="F71" s="326">
        <f>SUM(F8:F70)</f>
        <v>2162</v>
      </c>
      <c r="G71" s="327"/>
      <c r="H71" s="326">
        <f>SUM(H8:H70)</f>
        <v>6245</v>
      </c>
      <c r="I71" s="327"/>
      <c r="J71" s="328">
        <f>SUM(J8:J70)</f>
        <v>13306.913</v>
      </c>
      <c r="K71" s="327"/>
      <c r="L71" s="328">
        <f>SUM(L8:L70)</f>
        <v>51289.465739331681</v>
      </c>
      <c r="M71" s="329"/>
      <c r="N71" s="328">
        <f>+F71/D71</f>
        <v>0.52951261327455301</v>
      </c>
      <c r="O71" s="327"/>
      <c r="P71" s="328">
        <f>+L71/D71</f>
        <v>12.561710932973716</v>
      </c>
      <c r="Q71" s="117"/>
      <c r="R71" s="131"/>
      <c r="T71"/>
      <c r="U71"/>
      <c r="V71"/>
      <c r="W71"/>
      <c r="X71"/>
      <c r="Y71"/>
      <c r="Z71"/>
      <c r="AA71"/>
      <c r="AB71"/>
      <c r="AC71"/>
      <c r="AD71"/>
      <c r="AE71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75" x14ac:dyDescent="0.2">
      <c r="A72" s="131"/>
      <c r="B72" s="142" t="s">
        <v>234</v>
      </c>
      <c r="C72" s="135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T72"/>
      <c r="U72"/>
      <c r="V72"/>
      <c r="W72"/>
      <c r="X72"/>
      <c r="Y72"/>
      <c r="Z72"/>
      <c r="AA72"/>
      <c r="AB72"/>
      <c r="AC72"/>
      <c r="AD72"/>
      <c r="AE72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75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T73"/>
      <c r="U73"/>
      <c r="V73"/>
      <c r="W73"/>
      <c r="X73"/>
      <c r="Y73"/>
      <c r="Z73"/>
      <c r="AA73"/>
      <c r="AB73"/>
      <c r="AC73"/>
      <c r="AD73"/>
      <c r="AE73"/>
    </row>
    <row r="74" spans="1:41" ht="12.75" x14ac:dyDescent="0.2">
      <c r="A74" s="131"/>
      <c r="B74" s="140"/>
      <c r="C74" s="135"/>
      <c r="D74" s="131"/>
      <c r="E74" s="137"/>
      <c r="F74" s="138"/>
      <c r="G74" s="139"/>
      <c r="H74" s="138"/>
      <c r="I74" s="139"/>
      <c r="J74" s="138"/>
      <c r="K74" s="139"/>
      <c r="L74" s="200"/>
      <c r="M74" s="139"/>
      <c r="N74" s="141"/>
      <c r="O74" s="141"/>
      <c r="P74" s="141"/>
      <c r="Q74" s="141"/>
      <c r="R74" s="131"/>
      <c r="T74"/>
      <c r="U74"/>
      <c r="V74"/>
      <c r="W74"/>
      <c r="X74"/>
      <c r="Y74"/>
      <c r="Z74"/>
      <c r="AA74"/>
      <c r="AB74"/>
      <c r="AC74"/>
      <c r="AD74"/>
      <c r="AE74"/>
    </row>
    <row r="75" spans="1:41" ht="12.75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9"/>
      <c r="L75" s="139"/>
      <c r="M75" s="139"/>
      <c r="N75" s="141"/>
      <c r="O75" s="141"/>
      <c r="P75" s="141"/>
      <c r="Q75" s="141"/>
      <c r="R75" s="131"/>
      <c r="T75"/>
      <c r="U75"/>
      <c r="V75"/>
      <c r="W75"/>
      <c r="X75"/>
      <c r="Y75"/>
      <c r="Z75"/>
      <c r="AA75"/>
      <c r="AB75"/>
      <c r="AC75"/>
      <c r="AD75"/>
      <c r="AE75"/>
    </row>
    <row r="76" spans="1:41" ht="12.75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9"/>
      <c r="L76" s="139"/>
      <c r="M76" s="139"/>
      <c r="N76" s="141"/>
      <c r="O76" s="141"/>
      <c r="P76" s="141"/>
      <c r="Q76" s="141"/>
      <c r="R76" s="131"/>
      <c r="T76"/>
      <c r="U76"/>
      <c r="V76"/>
      <c r="W76"/>
      <c r="X76"/>
      <c r="Y76"/>
      <c r="Z76"/>
      <c r="AA76"/>
      <c r="AB76"/>
      <c r="AC76"/>
      <c r="AD76"/>
      <c r="AE76"/>
    </row>
    <row r="77" spans="1:41" ht="12.75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T77"/>
      <c r="U77"/>
      <c r="V77"/>
      <c r="W77"/>
      <c r="X77"/>
      <c r="Y77"/>
      <c r="Z77"/>
      <c r="AA77"/>
      <c r="AB77"/>
      <c r="AC77"/>
      <c r="AD77"/>
      <c r="AE77"/>
    </row>
    <row r="78" spans="1:41" ht="12.75" x14ac:dyDescent="0.2">
      <c r="A78" s="131"/>
      <c r="B78" s="136"/>
      <c r="C78" s="139"/>
      <c r="D78" s="139"/>
      <c r="E78" s="201"/>
      <c r="F78" s="139"/>
      <c r="G78" s="139"/>
      <c r="H78" s="139"/>
      <c r="I78" s="139"/>
      <c r="J78" s="139"/>
      <c r="K78" s="139"/>
      <c r="L78" s="139"/>
      <c r="M78" s="139"/>
      <c r="N78" s="131"/>
      <c r="O78" s="131"/>
      <c r="P78" s="131"/>
      <c r="Q78" s="131"/>
      <c r="R78" s="131"/>
      <c r="T78"/>
      <c r="U78"/>
      <c r="V78"/>
      <c r="W78"/>
      <c r="X78"/>
      <c r="Y78"/>
      <c r="Z78"/>
      <c r="AA78"/>
      <c r="AB78"/>
      <c r="AC78"/>
      <c r="AD78"/>
      <c r="AE78"/>
    </row>
    <row r="79" spans="1:41" ht="12.75" x14ac:dyDescent="0.2">
      <c r="A79" s="131"/>
      <c r="B79" s="136"/>
      <c r="C79" s="139"/>
      <c r="D79" s="139"/>
      <c r="E79" s="201"/>
      <c r="F79" s="139"/>
      <c r="G79" s="139"/>
      <c r="H79" s="139"/>
      <c r="I79" s="139"/>
      <c r="J79" s="139"/>
      <c r="K79" s="139"/>
      <c r="L79" s="139"/>
      <c r="M79" s="139"/>
      <c r="N79" s="131"/>
      <c r="O79" s="131"/>
      <c r="P79" s="131"/>
      <c r="Q79" s="131"/>
      <c r="R79" s="131"/>
      <c r="T79"/>
      <c r="U79"/>
      <c r="V79"/>
      <c r="W79"/>
      <c r="X79"/>
      <c r="Y79"/>
      <c r="Z79"/>
      <c r="AA79"/>
      <c r="AB79"/>
      <c r="AC79"/>
      <c r="AD79"/>
      <c r="AE79"/>
    </row>
    <row r="80" spans="1:41" ht="15.75" customHeight="1" x14ac:dyDescent="0.25">
      <c r="A80" s="131"/>
      <c r="B80" s="136"/>
      <c r="C80" s="139"/>
      <c r="D80" s="139"/>
      <c r="E80" s="201"/>
      <c r="F80" s="139"/>
      <c r="G80" s="139"/>
      <c r="H80" s="139"/>
      <c r="I80" s="139"/>
      <c r="J80" s="139"/>
      <c r="K80" s="139"/>
      <c r="L80" s="139"/>
      <c r="M80" s="139"/>
      <c r="N80" s="131"/>
      <c r="O80" s="131"/>
      <c r="P80" s="131"/>
      <c r="Q80" s="131"/>
      <c r="R80" s="202"/>
      <c r="S80" s="5"/>
      <c r="T80"/>
      <c r="U80"/>
      <c r="V80"/>
      <c r="W80"/>
      <c r="X80"/>
      <c r="Y80"/>
      <c r="Z80"/>
      <c r="AA80"/>
      <c r="AB80"/>
      <c r="AC80"/>
      <c r="AD80"/>
      <c r="AE80"/>
    </row>
    <row r="81" spans="1:32" ht="15.75" customHeight="1" x14ac:dyDescent="0.25">
      <c r="A81" s="131"/>
      <c r="B81" s="136"/>
      <c r="C81" s="139"/>
      <c r="D81" s="139"/>
      <c r="E81" s="201"/>
      <c r="F81" s="139"/>
      <c r="G81" s="139"/>
      <c r="H81" s="139"/>
      <c r="I81" s="139"/>
      <c r="J81" s="139"/>
      <c r="K81" s="139"/>
      <c r="L81" s="139"/>
      <c r="M81" s="139"/>
      <c r="N81" s="131"/>
      <c r="O81" s="131"/>
      <c r="P81" s="131"/>
      <c r="Q81" s="131"/>
      <c r="R81" s="203"/>
      <c r="S81" s="2"/>
      <c r="T81"/>
      <c r="U81"/>
      <c r="V81"/>
      <c r="W81"/>
      <c r="X81"/>
      <c r="Y81"/>
      <c r="Z81"/>
      <c r="AA81"/>
      <c r="AB81"/>
      <c r="AC81"/>
      <c r="AD81"/>
      <c r="AE81"/>
    </row>
    <row r="82" spans="1:32" ht="12.75" x14ac:dyDescent="0.2">
      <c r="A82" s="131"/>
      <c r="B82" s="136"/>
      <c r="C82" s="139"/>
      <c r="D82" s="139"/>
      <c r="E82" s="201"/>
      <c r="F82" s="139"/>
      <c r="G82" s="139"/>
      <c r="H82" s="139"/>
      <c r="I82" s="139"/>
      <c r="J82" s="139"/>
      <c r="K82" s="139"/>
      <c r="L82" s="139"/>
      <c r="M82" s="139"/>
      <c r="N82" s="131"/>
      <c r="O82" s="131"/>
      <c r="P82" s="131"/>
      <c r="Q82" s="131"/>
      <c r="R82" s="131"/>
      <c r="T82"/>
      <c r="U82"/>
      <c r="V82"/>
      <c r="W82"/>
      <c r="X82"/>
      <c r="Y82"/>
      <c r="Z82"/>
      <c r="AA82"/>
      <c r="AB82"/>
      <c r="AC82"/>
      <c r="AD82"/>
      <c r="AE82"/>
    </row>
    <row r="83" spans="1:32" ht="12.75" x14ac:dyDescent="0.2">
      <c r="A83" s="131"/>
      <c r="B83" s="136"/>
      <c r="C83" s="139"/>
      <c r="D83" s="139"/>
      <c r="E83" s="201"/>
      <c r="F83" s="139"/>
      <c r="G83" s="139"/>
      <c r="H83" s="139"/>
      <c r="I83" s="139"/>
      <c r="J83" s="139"/>
      <c r="K83" s="139"/>
      <c r="L83" s="139"/>
      <c r="M83" s="139"/>
      <c r="N83" s="131"/>
      <c r="O83" s="131"/>
      <c r="P83" s="131"/>
      <c r="Q83" s="131"/>
      <c r="R83" s="131"/>
      <c r="U83"/>
      <c r="V83"/>
      <c r="W83"/>
      <c r="X83"/>
      <c r="Y83"/>
    </row>
    <row r="84" spans="1:32" ht="12.75" x14ac:dyDescent="0.2">
      <c r="A84" s="131"/>
      <c r="B84" s="204"/>
      <c r="C84" s="139"/>
      <c r="D84" s="139"/>
      <c r="E84" s="201"/>
      <c r="F84" s="139"/>
      <c r="G84" s="139"/>
      <c r="H84" s="139"/>
      <c r="I84" s="139"/>
      <c r="J84" s="139"/>
      <c r="K84" s="139"/>
      <c r="L84" s="139"/>
      <c r="M84" s="139"/>
      <c r="N84" s="131"/>
      <c r="O84" s="131"/>
      <c r="P84" s="131"/>
      <c r="Q84" s="131"/>
      <c r="R84" s="131"/>
      <c r="U84"/>
      <c r="V84"/>
      <c r="W84"/>
      <c r="X84"/>
      <c r="Y84"/>
    </row>
    <row r="85" spans="1:32" ht="12.75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U85"/>
      <c r="V85"/>
      <c r="W85"/>
      <c r="X85"/>
      <c r="Y85"/>
    </row>
    <row r="86" spans="1:32" ht="12.75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U86"/>
      <c r="V86"/>
      <c r="W86"/>
      <c r="X86"/>
      <c r="Y86"/>
    </row>
    <row r="87" spans="1:32" ht="12.75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U87"/>
      <c r="V87"/>
      <c r="W87"/>
      <c r="X87"/>
      <c r="Y87"/>
    </row>
    <row r="88" spans="1:32" ht="15.75" customHeight="1" x14ac:dyDescent="0.25">
      <c r="A88" s="131"/>
      <c r="B88" s="131"/>
      <c r="C88" s="131"/>
      <c r="D88" s="131"/>
      <c r="E88" s="205"/>
      <c r="F88" s="206"/>
      <c r="G88" s="206"/>
      <c r="H88" s="206"/>
      <c r="I88" s="206"/>
      <c r="J88" s="206"/>
      <c r="K88" s="206"/>
      <c r="L88" s="206"/>
      <c r="M88" s="206"/>
      <c r="N88" s="131"/>
      <c r="O88" s="131"/>
      <c r="P88" s="131"/>
      <c r="Q88" s="131"/>
      <c r="R88" s="131"/>
      <c r="U88"/>
      <c r="V88"/>
      <c r="W88"/>
      <c r="X88"/>
      <c r="Y88"/>
    </row>
    <row r="89" spans="1:32" ht="12.75" x14ac:dyDescent="0.2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U89"/>
      <c r="V89"/>
      <c r="W89"/>
      <c r="X89"/>
      <c r="Y89"/>
    </row>
    <row r="90" spans="1:32" ht="12.75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U90"/>
      <c r="V90"/>
      <c r="W90"/>
      <c r="X90"/>
      <c r="Y90"/>
    </row>
    <row r="91" spans="1:32" ht="12.75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U91"/>
      <c r="V91"/>
      <c r="W91"/>
      <c r="X91"/>
      <c r="Y91"/>
    </row>
    <row r="92" spans="1:32" ht="12.75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U92"/>
      <c r="V92"/>
      <c r="W92"/>
      <c r="X92"/>
      <c r="Y92"/>
    </row>
    <row r="93" spans="1:32" ht="12.75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U93"/>
      <c r="V93"/>
      <c r="W93"/>
      <c r="X93"/>
      <c r="Y93"/>
    </row>
    <row r="94" spans="1:32" ht="12.75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U94"/>
      <c r="V94"/>
      <c r="W94"/>
      <c r="X94"/>
      <c r="Y94"/>
      <c r="AF94" s="3"/>
    </row>
    <row r="95" spans="1:32" ht="15.75" customHeight="1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 t="s">
        <v>18</v>
      </c>
      <c r="Q95" s="131"/>
      <c r="R95" s="131"/>
      <c r="AF95" s="3"/>
    </row>
    <row r="96" spans="1:32" ht="15.75" customHeight="1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1:33" ht="15.75" customHeight="1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1:33" ht="15.75" customHeight="1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1:33" ht="15.75" customHeight="1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1:33" ht="15.75" customHeight="1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27"/>
      <c r="AG100" s="127"/>
    </row>
    <row r="101" spans="1:33" ht="15.75" customHeight="1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27"/>
      <c r="AG101" s="127"/>
    </row>
    <row r="102" spans="1:33" ht="15.75" customHeight="1" x14ac:dyDescent="0.2">
      <c r="A102" s="131"/>
      <c r="B102" s="131"/>
      <c r="C102" s="131"/>
      <c r="D102" s="131"/>
      <c r="E102" s="139"/>
      <c r="F102" s="152"/>
      <c r="G102" s="152"/>
      <c r="H102" s="152"/>
      <c r="I102" s="152"/>
      <c r="J102" s="152"/>
      <c r="K102" s="152"/>
      <c r="L102" s="139"/>
      <c r="M102" s="139"/>
      <c r="N102" s="139"/>
      <c r="O102" s="139"/>
      <c r="P102" s="131"/>
      <c r="Q102" s="131"/>
      <c r="R102" s="131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27"/>
      <c r="AG102" s="127"/>
    </row>
    <row r="103" spans="1:33" ht="15.75" customHeight="1" x14ac:dyDescent="0.2">
      <c r="A103" s="131"/>
      <c r="B103" s="131"/>
      <c r="C103" s="131"/>
      <c r="D103" s="131"/>
      <c r="E103" s="139"/>
      <c r="F103" s="134"/>
      <c r="G103" s="134"/>
      <c r="H103" s="134"/>
      <c r="I103" s="134"/>
      <c r="J103" s="134"/>
      <c r="K103" s="134"/>
      <c r="L103" s="139"/>
      <c r="M103" s="139"/>
      <c r="N103" s="134"/>
      <c r="O103" s="134"/>
      <c r="P103" s="131"/>
      <c r="Q103" s="131"/>
      <c r="R103" s="131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27"/>
      <c r="AG103" s="127"/>
    </row>
    <row r="104" spans="1:33" ht="15.75" customHeight="1" x14ac:dyDescent="0.2">
      <c r="A104" s="131"/>
      <c r="B104" s="131"/>
      <c r="C104" s="131"/>
      <c r="D104" s="131"/>
      <c r="E104" s="139"/>
      <c r="F104" s="134"/>
      <c r="G104" s="134"/>
      <c r="H104" s="134"/>
      <c r="I104" s="134"/>
      <c r="J104" s="134"/>
      <c r="K104" s="134"/>
      <c r="L104" s="139"/>
      <c r="M104" s="139"/>
      <c r="N104" s="134"/>
      <c r="O104" s="134"/>
      <c r="P104" s="131"/>
      <c r="Q104" s="131"/>
      <c r="R104" s="131"/>
      <c r="T104" s="143" t="s">
        <v>132</v>
      </c>
      <c r="U104" s="143" t="s">
        <v>133</v>
      </c>
      <c r="V104" s="143" t="s">
        <v>134</v>
      </c>
      <c r="W104" s="144"/>
      <c r="X104" s="143" t="s">
        <v>132</v>
      </c>
      <c r="Y104" s="143" t="s">
        <v>133</v>
      </c>
      <c r="Z104" s="143" t="s">
        <v>40</v>
      </c>
      <c r="AA104" s="144"/>
      <c r="AB104" s="143" t="s">
        <v>132</v>
      </c>
      <c r="AC104" s="143" t="s">
        <v>133</v>
      </c>
      <c r="AD104" s="143" t="s">
        <v>150</v>
      </c>
      <c r="AE104" s="145">
        <f>SUM(AD105:AD151)</f>
        <v>4634</v>
      </c>
      <c r="AF104" s="127"/>
      <c r="AG104" s="127"/>
    </row>
    <row r="105" spans="1:33" ht="15.75" customHeight="1" x14ac:dyDescent="0.2">
      <c r="A105" s="131"/>
      <c r="B105" s="131"/>
      <c r="C105" s="131"/>
      <c r="D105" s="131"/>
      <c r="E105" s="139"/>
      <c r="F105" s="134"/>
      <c r="G105" s="134"/>
      <c r="H105" s="134"/>
      <c r="I105" s="134"/>
      <c r="J105" s="134"/>
      <c r="K105" s="134"/>
      <c r="L105" s="139"/>
      <c r="M105" s="139"/>
      <c r="N105" s="134"/>
      <c r="O105" s="134"/>
      <c r="P105" s="131"/>
      <c r="Q105" s="131"/>
      <c r="R105" s="131"/>
      <c r="T105" s="146" t="s">
        <v>209</v>
      </c>
      <c r="U105" s="130" t="s">
        <v>206</v>
      </c>
      <c r="V105" s="147">
        <v>77</v>
      </c>
      <c r="W105" s="130"/>
      <c r="X105" s="146" t="s">
        <v>55</v>
      </c>
      <c r="Y105" s="130" t="s">
        <v>139</v>
      </c>
      <c r="Z105" s="130">
        <v>7627.2135160000025</v>
      </c>
      <c r="AA105" s="130"/>
      <c r="AB105" s="146" t="s">
        <v>222</v>
      </c>
      <c r="AC105" s="130" t="s">
        <v>142</v>
      </c>
      <c r="AD105" s="148">
        <v>1182</v>
      </c>
      <c r="AE105" s="149">
        <f>+AD105/$AE$104</f>
        <v>0.25507121277514028</v>
      </c>
      <c r="AF105" s="127"/>
      <c r="AG105" s="127"/>
    </row>
    <row r="106" spans="1:33" ht="15.75" customHeight="1" x14ac:dyDescent="0.2">
      <c r="A106" s="131"/>
      <c r="B106" s="131"/>
      <c r="C106" s="131"/>
      <c r="D106" s="131"/>
      <c r="E106" s="139"/>
      <c r="F106" s="134"/>
      <c r="G106" s="134"/>
      <c r="H106" s="134"/>
      <c r="I106" s="134"/>
      <c r="J106" s="134"/>
      <c r="K106" s="134"/>
      <c r="L106" s="139"/>
      <c r="M106" s="139"/>
      <c r="N106" s="134"/>
      <c r="O106" s="134"/>
      <c r="P106" s="131"/>
      <c r="Q106" s="131"/>
      <c r="R106" s="131"/>
      <c r="T106" s="146" t="s">
        <v>127</v>
      </c>
      <c r="U106" s="130" t="s">
        <v>149</v>
      </c>
      <c r="V106" s="147">
        <v>18.915454545454544</v>
      </c>
      <c r="W106" s="130"/>
      <c r="X106" s="150" t="s">
        <v>75</v>
      </c>
      <c r="Y106" s="130" t="s">
        <v>88</v>
      </c>
      <c r="Z106" s="130">
        <v>6909.7344449999973</v>
      </c>
      <c r="AA106" s="130"/>
      <c r="AB106" s="146" t="s">
        <v>217</v>
      </c>
      <c r="AC106" s="130" t="s">
        <v>203</v>
      </c>
      <c r="AD106" s="151">
        <v>663</v>
      </c>
      <c r="AE106" s="149">
        <f t="shared" ref="AE106:AE115" si="11">+AD106/$AE$104</f>
        <v>0.14307293914544669</v>
      </c>
      <c r="AF106" s="127"/>
      <c r="AG106" s="127"/>
    </row>
    <row r="107" spans="1:33" ht="15.75" customHeight="1" x14ac:dyDescent="0.2">
      <c r="A107" s="131"/>
      <c r="B107" s="131"/>
      <c r="C107" s="131"/>
      <c r="D107" s="131"/>
      <c r="E107" s="139"/>
      <c r="F107" s="134"/>
      <c r="G107" s="134"/>
      <c r="H107" s="134"/>
      <c r="I107" s="134"/>
      <c r="J107" s="134"/>
      <c r="K107" s="134"/>
      <c r="L107" s="139"/>
      <c r="M107" s="139"/>
      <c r="N107" s="134"/>
      <c r="O107" s="134"/>
      <c r="P107" s="131"/>
      <c r="Q107" s="131"/>
      <c r="R107" s="131"/>
      <c r="T107" s="146" t="s">
        <v>223</v>
      </c>
      <c r="U107" s="130" t="s">
        <v>143</v>
      </c>
      <c r="V107" s="147">
        <v>7.8652380952380971</v>
      </c>
      <c r="W107" s="130"/>
      <c r="X107" s="146" t="s">
        <v>222</v>
      </c>
      <c r="Y107" s="130" t="s">
        <v>142</v>
      </c>
      <c r="Z107" s="130">
        <v>6382.758874000001</v>
      </c>
      <c r="AA107" s="130"/>
      <c r="AB107" s="146" t="s">
        <v>130</v>
      </c>
      <c r="AC107" s="130" t="s">
        <v>148</v>
      </c>
      <c r="AD107" s="148">
        <v>617</v>
      </c>
      <c r="AE107" s="149">
        <f t="shared" si="11"/>
        <v>0.13314630988347001</v>
      </c>
      <c r="AF107" s="127"/>
      <c r="AG107" s="127"/>
    </row>
    <row r="108" spans="1:33" ht="15.75" customHeight="1" x14ac:dyDescent="0.2">
      <c r="A108" s="131"/>
      <c r="B108" s="131"/>
      <c r="C108" s="131"/>
      <c r="D108" s="131"/>
      <c r="E108" s="139"/>
      <c r="F108" s="134"/>
      <c r="G108" s="134"/>
      <c r="H108" s="134"/>
      <c r="I108" s="134"/>
      <c r="J108" s="134"/>
      <c r="K108" s="134"/>
      <c r="L108" s="139"/>
      <c r="M108" s="139"/>
      <c r="N108" s="134"/>
      <c r="O108" s="134"/>
      <c r="P108" s="131"/>
      <c r="Q108" s="131"/>
      <c r="R108" s="131"/>
      <c r="T108" s="146" t="s">
        <v>180</v>
      </c>
      <c r="U108" s="130" t="s">
        <v>136</v>
      </c>
      <c r="V108" s="147">
        <v>7.7500000000000018</v>
      </c>
      <c r="W108" s="130"/>
      <c r="X108" s="146" t="s">
        <v>128</v>
      </c>
      <c r="Y108" s="130" t="s">
        <v>138</v>
      </c>
      <c r="Z108" s="130">
        <v>5333.6568960000004</v>
      </c>
      <c r="AA108" s="130"/>
      <c r="AB108" s="146" t="s">
        <v>128</v>
      </c>
      <c r="AC108" s="130" t="s">
        <v>138</v>
      </c>
      <c r="AD108" s="148">
        <v>475</v>
      </c>
      <c r="AE108" s="149">
        <f t="shared" si="11"/>
        <v>0.10250323694432456</v>
      </c>
      <c r="AF108" s="127"/>
      <c r="AG108" s="127"/>
    </row>
    <row r="109" spans="1:33" ht="15.75" customHeight="1" x14ac:dyDescent="0.2">
      <c r="A109" s="131"/>
      <c r="B109" s="131"/>
      <c r="C109" s="131"/>
      <c r="D109" s="131"/>
      <c r="E109" s="139"/>
      <c r="F109" s="134"/>
      <c r="G109" s="134"/>
      <c r="H109" s="134"/>
      <c r="I109" s="134"/>
      <c r="J109" s="134"/>
      <c r="K109" s="134"/>
      <c r="L109" s="139"/>
      <c r="M109" s="139"/>
      <c r="N109" s="134"/>
      <c r="O109" s="134"/>
      <c r="P109" s="131"/>
      <c r="Q109" s="131"/>
      <c r="R109" s="131"/>
      <c r="T109" s="146" t="s">
        <v>55</v>
      </c>
      <c r="U109" s="130" t="s">
        <v>139</v>
      </c>
      <c r="V109" s="147">
        <v>6.8391129032258045</v>
      </c>
      <c r="W109" s="130"/>
      <c r="X109" s="146" t="s">
        <v>94</v>
      </c>
      <c r="Y109" s="130" t="s">
        <v>141</v>
      </c>
      <c r="Z109" s="130">
        <v>3913.5255890000003</v>
      </c>
      <c r="AA109" s="130"/>
      <c r="AB109" s="146" t="s">
        <v>224</v>
      </c>
      <c r="AC109" s="130" t="s">
        <v>208</v>
      </c>
      <c r="AD109" s="151">
        <v>401</v>
      </c>
      <c r="AE109" s="149">
        <f t="shared" si="11"/>
        <v>8.6534311609840306E-2</v>
      </c>
      <c r="AF109" s="127"/>
      <c r="AG109" s="127"/>
    </row>
    <row r="110" spans="1:33" ht="15.75" customHeight="1" x14ac:dyDescent="0.2">
      <c r="A110" s="131"/>
      <c r="B110" s="131"/>
      <c r="C110" s="131"/>
      <c r="D110" s="131"/>
      <c r="E110" s="139"/>
      <c r="F110" s="134"/>
      <c r="G110" s="134"/>
      <c r="H110" s="134"/>
      <c r="I110" s="134"/>
      <c r="J110" s="134"/>
      <c r="K110" s="134"/>
      <c r="L110" s="139"/>
      <c r="M110" s="139"/>
      <c r="N110" s="134"/>
      <c r="O110" s="134"/>
      <c r="P110" s="131"/>
      <c r="Q110" s="131"/>
      <c r="R110" s="131"/>
      <c r="T110" s="150" t="s">
        <v>131</v>
      </c>
      <c r="U110" s="130" t="s">
        <v>145</v>
      </c>
      <c r="V110" s="147">
        <v>6.3829787234042552</v>
      </c>
      <c r="W110" s="130"/>
      <c r="X110" s="146" t="s">
        <v>126</v>
      </c>
      <c r="Y110" s="130" t="s">
        <v>137</v>
      </c>
      <c r="Z110" s="130">
        <v>2467.9245539999993</v>
      </c>
      <c r="AA110" s="130"/>
      <c r="AB110" s="150" t="s">
        <v>75</v>
      </c>
      <c r="AC110" s="130" t="s">
        <v>88</v>
      </c>
      <c r="AD110" s="148">
        <v>357</v>
      </c>
      <c r="AE110" s="149">
        <f t="shared" si="11"/>
        <v>7.7039274924471296E-2</v>
      </c>
      <c r="AF110" s="127"/>
      <c r="AG110" s="127"/>
    </row>
    <row r="111" spans="1:33" ht="15.75" customHeight="1" x14ac:dyDescent="0.2">
      <c r="A111" s="131"/>
      <c r="B111" s="131"/>
      <c r="C111" s="131"/>
      <c r="D111" s="131"/>
      <c r="E111" s="139"/>
      <c r="F111" s="134"/>
      <c r="G111" s="134"/>
      <c r="H111" s="134"/>
      <c r="I111" s="134"/>
      <c r="J111" s="134"/>
      <c r="K111" s="134"/>
      <c r="L111" s="139"/>
      <c r="M111" s="139"/>
      <c r="N111" s="134"/>
      <c r="O111" s="134"/>
      <c r="P111" s="131"/>
      <c r="Q111" s="131"/>
      <c r="R111" s="131"/>
      <c r="T111" s="146" t="s">
        <v>128</v>
      </c>
      <c r="U111" s="130" t="s">
        <v>138</v>
      </c>
      <c r="V111" s="147">
        <v>5.6221052631578967</v>
      </c>
      <c r="W111" s="130"/>
      <c r="X111" s="146" t="s">
        <v>130</v>
      </c>
      <c r="Y111" s="130" t="s">
        <v>148</v>
      </c>
      <c r="Z111" s="130">
        <v>2391.5349790000009</v>
      </c>
      <c r="AA111" s="130"/>
      <c r="AB111" s="146" t="s">
        <v>55</v>
      </c>
      <c r="AC111" s="130" t="s">
        <v>139</v>
      </c>
      <c r="AD111" s="151">
        <v>248</v>
      </c>
      <c r="AE111" s="149">
        <f t="shared" si="11"/>
        <v>5.3517479499352615E-2</v>
      </c>
      <c r="AF111" s="127"/>
      <c r="AG111" s="127"/>
    </row>
    <row r="112" spans="1:33" ht="15.75" customHeight="1" x14ac:dyDescent="0.2">
      <c r="A112" s="131"/>
      <c r="B112" s="131"/>
      <c r="C112" s="131"/>
      <c r="D112" s="131"/>
      <c r="E112" s="139"/>
      <c r="F112" s="134"/>
      <c r="G112" s="134"/>
      <c r="H112" s="134"/>
      <c r="I112" s="134"/>
      <c r="J112" s="134"/>
      <c r="K112" s="134"/>
      <c r="L112" s="139"/>
      <c r="M112" s="139"/>
      <c r="N112" s="134"/>
      <c r="O112" s="134"/>
      <c r="P112" s="131"/>
      <c r="Q112" s="131"/>
      <c r="R112" s="131"/>
      <c r="T112" s="146" t="s">
        <v>86</v>
      </c>
      <c r="U112" s="130" t="s">
        <v>91</v>
      </c>
      <c r="V112" s="147">
        <v>5.5628571428571458</v>
      </c>
      <c r="W112" s="130"/>
      <c r="X112" s="146" t="s">
        <v>207</v>
      </c>
      <c r="Y112" s="130" t="s">
        <v>227</v>
      </c>
      <c r="Z112" s="130">
        <v>2098.9566509999991</v>
      </c>
      <c r="AA112" s="130"/>
      <c r="AB112" s="146" t="s">
        <v>94</v>
      </c>
      <c r="AC112" s="130" t="s">
        <v>141</v>
      </c>
      <c r="AD112" s="148">
        <v>209</v>
      </c>
      <c r="AE112" s="149">
        <f t="shared" si="11"/>
        <v>4.5101424255502807E-2</v>
      </c>
      <c r="AF112" s="127"/>
      <c r="AG112" s="127"/>
    </row>
    <row r="113" spans="1:33" ht="15.75" customHeight="1" x14ac:dyDescent="0.2">
      <c r="A113" s="131"/>
      <c r="B113" s="131"/>
      <c r="C113" s="131"/>
      <c r="D113" s="131"/>
      <c r="E113" s="139"/>
      <c r="F113" s="134"/>
      <c r="G113" s="134"/>
      <c r="H113" s="134"/>
      <c r="I113" s="134"/>
      <c r="J113" s="134"/>
      <c r="K113" s="134"/>
      <c r="L113" s="139"/>
      <c r="M113" s="139"/>
      <c r="N113" s="134"/>
      <c r="O113" s="134"/>
      <c r="P113" s="131"/>
      <c r="Q113" s="131"/>
      <c r="R113" s="139"/>
      <c r="T113" s="150" t="s">
        <v>87</v>
      </c>
      <c r="U113" s="130" t="s">
        <v>144</v>
      </c>
      <c r="V113" s="147">
        <v>4.7125581395348819</v>
      </c>
      <c r="W113" s="130"/>
      <c r="X113" s="150" t="s">
        <v>131</v>
      </c>
      <c r="Y113" s="130" t="s">
        <v>145</v>
      </c>
      <c r="Z113" s="130">
        <v>1791.700881</v>
      </c>
      <c r="AA113" s="130"/>
      <c r="AB113" s="146" t="s">
        <v>207</v>
      </c>
      <c r="AC113" s="130" t="s">
        <v>227</v>
      </c>
      <c r="AD113" s="148">
        <v>175</v>
      </c>
      <c r="AE113" s="149">
        <f t="shared" si="11"/>
        <v>3.7764350453172203E-2</v>
      </c>
      <c r="AF113" s="127"/>
      <c r="AG113" s="127"/>
    </row>
    <row r="114" spans="1:33" ht="15.75" customHeight="1" x14ac:dyDescent="0.2">
      <c r="A114" s="131"/>
      <c r="B114" s="131"/>
      <c r="C114" s="131"/>
      <c r="D114" s="131"/>
      <c r="E114" s="139"/>
      <c r="F114" s="134"/>
      <c r="G114" s="134"/>
      <c r="H114" s="134"/>
      <c r="I114" s="134"/>
      <c r="J114" s="134"/>
      <c r="K114" s="134"/>
      <c r="L114" s="139"/>
      <c r="M114" s="139"/>
      <c r="N114" s="134"/>
      <c r="O114" s="134"/>
      <c r="P114" s="131"/>
      <c r="Q114" s="131"/>
      <c r="R114" s="139"/>
      <c r="T114" s="146" t="s">
        <v>177</v>
      </c>
      <c r="U114" s="130" t="s">
        <v>97</v>
      </c>
      <c r="V114" s="147">
        <v>4.6261904761904766</v>
      </c>
      <c r="W114" s="130"/>
      <c r="X114" s="146" t="s">
        <v>127</v>
      </c>
      <c r="Y114" s="130" t="s">
        <v>149</v>
      </c>
      <c r="Z114" s="130">
        <v>1285.4856339999999</v>
      </c>
      <c r="AA114" s="130"/>
      <c r="AB114" s="146" t="s">
        <v>1</v>
      </c>
      <c r="AC114" s="130" t="s">
        <v>15</v>
      </c>
      <c r="AD114" s="148">
        <v>159</v>
      </c>
      <c r="AE114" s="149">
        <f t="shared" si="11"/>
        <v>3.4311609840310744E-2</v>
      </c>
      <c r="AF114" s="127"/>
      <c r="AG114" s="127"/>
    </row>
    <row r="115" spans="1:33" ht="15.75" customHeight="1" x14ac:dyDescent="0.2">
      <c r="A115" s="131"/>
      <c r="B115" s="131"/>
      <c r="C115" s="131"/>
      <c r="D115" s="131"/>
      <c r="E115" s="139"/>
      <c r="F115" s="134"/>
      <c r="G115" s="134"/>
      <c r="H115" s="134"/>
      <c r="I115" s="134"/>
      <c r="J115" s="134"/>
      <c r="K115" s="134"/>
      <c r="L115" s="139"/>
      <c r="M115" s="139"/>
      <c r="N115" s="134"/>
      <c r="O115" s="134"/>
      <c r="P115" s="131"/>
      <c r="Q115" s="131"/>
      <c r="R115" s="139"/>
      <c r="T115" s="146" t="s">
        <v>126</v>
      </c>
      <c r="U115" s="130" t="s">
        <v>137</v>
      </c>
      <c r="V115" s="147">
        <v>4.265420560747665</v>
      </c>
      <c r="W115" s="130"/>
      <c r="X115" s="146" t="s">
        <v>187</v>
      </c>
      <c r="Y115" s="130" t="s">
        <v>135</v>
      </c>
      <c r="Z115" s="130">
        <v>1248.2760469999998</v>
      </c>
      <c r="AA115" s="130"/>
      <c r="AB115" s="146" t="s">
        <v>187</v>
      </c>
      <c r="AC115" s="130" t="s">
        <v>135</v>
      </c>
      <c r="AD115" s="151">
        <v>148</v>
      </c>
      <c r="AE115" s="149">
        <f t="shared" si="11"/>
        <v>3.1937850668968495E-2</v>
      </c>
      <c r="AF115" s="127"/>
      <c r="AG115" s="127"/>
    </row>
    <row r="116" spans="1:33" ht="15.75" customHeight="1" x14ac:dyDescent="0.2">
      <c r="A116" s="131"/>
      <c r="B116" s="131"/>
      <c r="C116" s="131"/>
      <c r="D116" s="131"/>
      <c r="E116" s="139"/>
      <c r="F116" s="134"/>
      <c r="G116" s="134"/>
      <c r="H116" s="134"/>
      <c r="I116" s="134"/>
      <c r="J116" s="134"/>
      <c r="K116" s="134"/>
      <c r="L116" s="139"/>
      <c r="M116" s="139"/>
      <c r="N116" s="134"/>
      <c r="O116" s="134"/>
      <c r="P116" s="131"/>
      <c r="Q116" s="131"/>
      <c r="R116" s="139"/>
      <c r="T116" s="146" t="s">
        <v>129</v>
      </c>
      <c r="U116" s="130" t="s">
        <v>140</v>
      </c>
      <c r="V116" s="147">
        <v>4.0740740740740744</v>
      </c>
      <c r="W116" s="130"/>
      <c r="X116" s="146" t="s">
        <v>70</v>
      </c>
      <c r="Y116" s="130" t="s">
        <v>147</v>
      </c>
      <c r="Z116" s="130">
        <v>1126.3693940000001</v>
      </c>
      <c r="AA116" s="130"/>
      <c r="AB116" s="127"/>
      <c r="AC116" s="127"/>
      <c r="AD116" s="127"/>
      <c r="AE116" s="127"/>
      <c r="AF116" s="127"/>
      <c r="AG116" s="127"/>
    </row>
    <row r="117" spans="1:33" ht="15.75" customHeight="1" x14ac:dyDescent="0.2">
      <c r="A117" s="131"/>
      <c r="B117" s="131"/>
      <c r="C117" s="131"/>
      <c r="D117" s="131"/>
      <c r="E117" s="139"/>
      <c r="F117" s="134"/>
      <c r="G117" s="134"/>
      <c r="H117" s="134"/>
      <c r="I117" s="134"/>
      <c r="J117" s="134"/>
      <c r="K117" s="134"/>
      <c r="L117" s="139"/>
      <c r="M117" s="139"/>
      <c r="N117" s="134"/>
      <c r="O117" s="134"/>
      <c r="P117" s="131"/>
      <c r="Q117" s="131"/>
      <c r="R117" s="139"/>
      <c r="T117" s="146" t="s">
        <v>178</v>
      </c>
      <c r="U117" s="130" t="s">
        <v>232</v>
      </c>
      <c r="V117" s="147">
        <v>3.1003947368421065</v>
      </c>
      <c r="W117" s="130"/>
      <c r="X117" s="146" t="s">
        <v>76</v>
      </c>
      <c r="Y117" s="130" t="s">
        <v>146</v>
      </c>
      <c r="Z117" s="130">
        <v>1041.5840509999998</v>
      </c>
      <c r="AA117" s="130"/>
      <c r="AB117" s="127"/>
      <c r="AC117" s="127"/>
      <c r="AD117" s="127"/>
      <c r="AE117" s="127"/>
      <c r="AF117" s="127"/>
      <c r="AG117" s="127"/>
    </row>
    <row r="118" spans="1:33" ht="15.75" customHeight="1" x14ac:dyDescent="0.2">
      <c r="A118" s="131"/>
      <c r="B118" s="131"/>
      <c r="C118" s="131"/>
      <c r="D118" s="131"/>
      <c r="E118" s="139"/>
      <c r="F118" s="134"/>
      <c r="G118" s="134"/>
      <c r="H118" s="134"/>
      <c r="I118" s="134"/>
      <c r="J118" s="134"/>
      <c r="K118" s="134"/>
      <c r="L118" s="139"/>
      <c r="M118" s="139"/>
      <c r="N118" s="134"/>
      <c r="O118" s="134"/>
      <c r="P118" s="131"/>
      <c r="Q118" s="131"/>
      <c r="R118" s="139"/>
      <c r="T118" s="150" t="s">
        <v>75</v>
      </c>
      <c r="U118" s="130" t="s">
        <v>88</v>
      </c>
      <c r="V118" s="147">
        <v>2.8768627450980411</v>
      </c>
      <c r="W118" s="130"/>
      <c r="X118" s="146" t="s">
        <v>224</v>
      </c>
      <c r="Y118" s="130" t="s">
        <v>208</v>
      </c>
      <c r="Z118" s="130">
        <v>896.91541199999995</v>
      </c>
      <c r="AA118" s="130"/>
      <c r="AB118" s="127"/>
      <c r="AC118" s="127"/>
      <c r="AD118" s="127"/>
      <c r="AE118" s="127"/>
      <c r="AF118" s="127"/>
      <c r="AG118" s="127"/>
    </row>
    <row r="119" spans="1:33" ht="15.75" customHeight="1" x14ac:dyDescent="0.2">
      <c r="A119" s="131"/>
      <c r="B119" s="131"/>
      <c r="C119" s="131"/>
      <c r="D119" s="131"/>
      <c r="E119" s="131"/>
      <c r="F119" s="139"/>
      <c r="G119" s="139"/>
      <c r="H119" s="139"/>
      <c r="I119" s="139"/>
      <c r="J119" s="139"/>
      <c r="K119" s="139"/>
      <c r="L119" s="153"/>
      <c r="M119" s="139"/>
      <c r="N119" s="139"/>
      <c r="O119" s="139"/>
      <c r="P119" s="139"/>
      <c r="Q119" s="139"/>
      <c r="R119" s="139"/>
      <c r="T119" s="130"/>
      <c r="U119" s="130"/>
      <c r="V119" s="130"/>
      <c r="W119" s="130"/>
      <c r="X119" s="130"/>
      <c r="Y119" s="130"/>
      <c r="Z119" s="130"/>
      <c r="AA119" s="130"/>
      <c r="AB119" s="127"/>
      <c r="AC119" s="127"/>
      <c r="AD119" s="127"/>
      <c r="AE119" s="127"/>
      <c r="AF119" s="127"/>
      <c r="AG119" s="127"/>
    </row>
    <row r="120" spans="1:33" ht="15.75" customHeight="1" x14ac:dyDescent="0.2">
      <c r="A120" s="131"/>
      <c r="B120" s="131"/>
      <c r="C120" s="131"/>
      <c r="D120" s="131"/>
      <c r="E120" s="131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T120" s="130"/>
      <c r="U120" s="130"/>
      <c r="V120" s="130"/>
      <c r="W120" s="130"/>
      <c r="X120" s="130"/>
      <c r="Y120" s="130"/>
      <c r="Z120" s="130"/>
      <c r="AA120" s="130"/>
      <c r="AB120" s="127"/>
      <c r="AC120" s="127"/>
      <c r="AD120" s="127"/>
      <c r="AE120" s="127"/>
      <c r="AF120" s="127"/>
      <c r="AG120" s="127"/>
    </row>
    <row r="121" spans="1:33" ht="15.75" customHeight="1" x14ac:dyDescent="0.2">
      <c r="A121" s="131"/>
      <c r="B121" s="131"/>
      <c r="C121" s="131"/>
      <c r="D121" s="131"/>
      <c r="E121" s="131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AB121"/>
      <c r="AC121"/>
      <c r="AD121"/>
      <c r="AE121"/>
    </row>
    <row r="122" spans="1:33" ht="15.75" customHeight="1" x14ac:dyDescent="0.2">
      <c r="A122" s="131"/>
      <c r="B122" s="131"/>
      <c r="C122" s="131"/>
      <c r="D122" s="131"/>
      <c r="E122" s="131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1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3" ht="15.75" customHeight="1" x14ac:dyDescent="0.2">
      <c r="A123" s="131"/>
      <c r="B123" s="131"/>
      <c r="C123" s="131"/>
      <c r="D123" s="131"/>
      <c r="E123" s="131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1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3" ht="15.75" customHeight="1" x14ac:dyDescent="0.2">
      <c r="A124" s="131"/>
      <c r="B124" s="131"/>
      <c r="C124" s="131"/>
      <c r="D124" s="131"/>
      <c r="E124" s="131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1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3" ht="15.75" customHeight="1" x14ac:dyDescent="0.2">
      <c r="A125" s="131"/>
      <c r="B125" s="131"/>
      <c r="C125" s="131"/>
      <c r="D125" s="131"/>
      <c r="E125" s="131"/>
      <c r="F125" s="139"/>
      <c r="G125" s="139"/>
      <c r="H125" s="139"/>
      <c r="I125" s="139"/>
      <c r="J125" s="139"/>
      <c r="K125" s="139"/>
      <c r="L125" s="153"/>
      <c r="M125" s="139"/>
      <c r="N125" s="139"/>
      <c r="O125" s="139"/>
      <c r="P125" s="139"/>
      <c r="Q125" s="139"/>
      <c r="R125" s="131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3" ht="15.75" customHeight="1" x14ac:dyDescent="0.2">
      <c r="A126" s="131"/>
      <c r="B126" s="131"/>
      <c r="C126" s="131"/>
      <c r="D126" s="131"/>
      <c r="E126" s="131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1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3" ht="15.75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3" ht="15.75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ht="15.75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ht="15.75" customHeight="1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ht="15.75" customHeight="1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ht="15.75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ht="15.75" customHeight="1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ht="15.75" customHeight="1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ht="15.75" customHeight="1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ht="15.75" customHeight="1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ht="15.75" customHeight="1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ht="15.75" customHeight="1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ht="15.75" customHeight="1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ht="15.75" customHeight="1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ht="15.75" customHeight="1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ht="15.75" customHeight="1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ht="15.75" customHeight="1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ht="15.75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ht="15.75" customHeight="1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ht="15.75" customHeight="1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ht="15.75" customHeight="1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ht="15.75" customHeight="1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ht="15.75" customHeight="1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ht="15.75" customHeight="1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ht="15.75" customHeight="1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ht="15.75" customHeight="1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T152"/>
      <c r="U152"/>
      <c r="V152"/>
      <c r="W152"/>
      <c r="X152"/>
      <c r="Y152"/>
      <c r="Z152"/>
      <c r="AA152"/>
    </row>
    <row r="153" spans="1:31" ht="15.75" customHeight="1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T153"/>
      <c r="U153"/>
      <c r="V153"/>
      <c r="W153"/>
      <c r="X153"/>
      <c r="Y153"/>
      <c r="Z153"/>
      <c r="AA153"/>
    </row>
    <row r="154" spans="1:31" ht="15.75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T154"/>
      <c r="U154"/>
      <c r="V154"/>
      <c r="W154"/>
      <c r="X154"/>
      <c r="Y154"/>
      <c r="Z154"/>
      <c r="AA154"/>
    </row>
    <row r="155" spans="1:31" ht="15.75" customHeight="1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T155"/>
      <c r="U155"/>
      <c r="V155"/>
      <c r="W155"/>
      <c r="X155"/>
      <c r="Y155"/>
      <c r="Z155"/>
      <c r="AA155"/>
    </row>
    <row r="156" spans="1:31" ht="15.75" customHeight="1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T156"/>
      <c r="U156"/>
      <c r="V156"/>
      <c r="W156"/>
      <c r="X156"/>
      <c r="Y156"/>
      <c r="Z156"/>
      <c r="AA156"/>
    </row>
    <row r="157" spans="1:31" ht="15.75" customHeight="1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T157"/>
      <c r="U157"/>
      <c r="V157"/>
      <c r="W157"/>
      <c r="X157"/>
      <c r="Y157"/>
      <c r="Z157"/>
      <c r="AA157"/>
    </row>
    <row r="158" spans="1:31" ht="15.75" customHeight="1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T158"/>
      <c r="U158"/>
      <c r="V158"/>
      <c r="W158"/>
      <c r="X158"/>
      <c r="Y158"/>
      <c r="Z158"/>
      <c r="AA158"/>
    </row>
    <row r="159" spans="1:31" ht="15.75" customHeight="1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T159"/>
      <c r="U159"/>
      <c r="V159"/>
      <c r="W159"/>
      <c r="X159"/>
      <c r="Y159"/>
      <c r="Z159"/>
      <c r="AA159"/>
    </row>
    <row r="160" spans="1:31" ht="15.75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T160"/>
      <c r="U160"/>
      <c r="V160"/>
      <c r="W160"/>
      <c r="X160"/>
      <c r="Y160"/>
      <c r="Z160"/>
      <c r="AA160"/>
    </row>
    <row r="161" spans="1:27" ht="15.75" customHeight="1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T161"/>
      <c r="U161"/>
      <c r="V161"/>
      <c r="W161"/>
      <c r="X161"/>
      <c r="Y161"/>
      <c r="Z161"/>
      <c r="AA161"/>
    </row>
    <row r="162" spans="1:27" ht="15.75" customHeight="1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T162"/>
      <c r="U162"/>
      <c r="V162"/>
      <c r="X162"/>
      <c r="Y162"/>
      <c r="Z162"/>
      <c r="AA162"/>
    </row>
    <row r="163" spans="1:27" ht="15.75" customHeight="1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T163"/>
      <c r="U163"/>
      <c r="V163"/>
      <c r="X163"/>
      <c r="Y163"/>
      <c r="Z163"/>
      <c r="AA163"/>
    </row>
    <row r="164" spans="1:27" ht="15.75" customHeight="1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T164"/>
      <c r="U164"/>
      <c r="V164"/>
      <c r="X164"/>
      <c r="Y164"/>
      <c r="Z164"/>
      <c r="AA164"/>
    </row>
    <row r="165" spans="1:27" ht="15.75" customHeight="1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T165"/>
      <c r="U165"/>
      <c r="V165"/>
      <c r="X165"/>
      <c r="Y165"/>
      <c r="Z165"/>
      <c r="AA165"/>
    </row>
    <row r="166" spans="1:27" ht="15.75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T166"/>
      <c r="U166"/>
      <c r="V166"/>
      <c r="X166"/>
      <c r="Y166"/>
      <c r="Z166"/>
      <c r="AA166"/>
    </row>
    <row r="167" spans="1:27" ht="15.75" customHeight="1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T167"/>
      <c r="U167"/>
      <c r="V167"/>
      <c r="X167"/>
      <c r="Y167"/>
      <c r="Z167"/>
      <c r="AA167"/>
    </row>
    <row r="168" spans="1:27" ht="15.75" customHeight="1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T168"/>
      <c r="U168"/>
      <c r="V168"/>
      <c r="X168"/>
      <c r="Y168"/>
      <c r="Z168"/>
      <c r="AA168"/>
    </row>
    <row r="169" spans="1:27" ht="15.75" customHeight="1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T169"/>
      <c r="U169"/>
      <c r="V169"/>
      <c r="X169"/>
      <c r="Y169"/>
      <c r="Z169"/>
      <c r="AA169"/>
    </row>
    <row r="170" spans="1:27" ht="15.75" customHeight="1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T170"/>
      <c r="U170"/>
      <c r="V170"/>
      <c r="X170"/>
      <c r="Y170"/>
      <c r="Z170"/>
      <c r="AA170"/>
    </row>
    <row r="171" spans="1:27" ht="15.75" customHeight="1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T171"/>
      <c r="U171"/>
      <c r="V171"/>
      <c r="X171"/>
      <c r="Y171"/>
      <c r="Z171"/>
      <c r="AA171"/>
    </row>
    <row r="172" spans="1:27" ht="15.75" customHeight="1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T172"/>
      <c r="U172"/>
      <c r="V172"/>
      <c r="X172"/>
      <c r="Y172"/>
      <c r="Z172"/>
      <c r="AA172"/>
    </row>
    <row r="173" spans="1:27" ht="15.75" customHeight="1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T173"/>
      <c r="U173"/>
      <c r="V173"/>
      <c r="X173"/>
      <c r="Y173"/>
      <c r="Z173"/>
      <c r="AA173"/>
    </row>
    <row r="174" spans="1:27" ht="15.75" customHeight="1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T174"/>
      <c r="U174"/>
      <c r="V174"/>
    </row>
    <row r="175" spans="1:27" ht="15.75" customHeight="1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T175"/>
      <c r="U175"/>
      <c r="V175"/>
    </row>
    <row r="176" spans="1:27" ht="15.75" customHeight="1" x14ac:dyDescent="0.2">
      <c r="T176"/>
      <c r="U176"/>
      <c r="V176"/>
    </row>
    <row r="177" spans="20:22" ht="15.75" customHeight="1" x14ac:dyDescent="0.2">
      <c r="T177"/>
      <c r="U177"/>
      <c r="V177"/>
    </row>
    <row r="178" spans="20:22" ht="15.75" customHeight="1" x14ac:dyDescent="0.2">
      <c r="T178"/>
      <c r="U178"/>
      <c r="V178"/>
    </row>
    <row r="179" spans="20:22" ht="15.75" customHeight="1" x14ac:dyDescent="0.2">
      <c r="T179"/>
      <c r="U179"/>
      <c r="V179"/>
    </row>
    <row r="180" spans="20:22" ht="15.75" customHeight="1" x14ac:dyDescent="0.2">
      <c r="T180"/>
      <c r="U180"/>
      <c r="V180"/>
    </row>
    <row r="181" spans="20:22" ht="15.75" customHeight="1" x14ac:dyDescent="0.2">
      <c r="T181"/>
      <c r="U181"/>
      <c r="V181"/>
    </row>
    <row r="182" spans="20:22" ht="15.75" customHeight="1" x14ac:dyDescent="0.2">
      <c r="T182"/>
      <c r="U182"/>
      <c r="V182"/>
    </row>
    <row r="183" spans="20:22" ht="15.75" customHeight="1" x14ac:dyDescent="0.2">
      <c r="T183"/>
      <c r="U183"/>
      <c r="V183"/>
    </row>
    <row r="184" spans="20:22" ht="15.75" customHeight="1" x14ac:dyDescent="0.2">
      <c r="T184"/>
      <c r="U184"/>
      <c r="V184"/>
    </row>
    <row r="185" spans="20:22" ht="15.75" customHeight="1" x14ac:dyDescent="0.2">
      <c r="T185"/>
      <c r="U185"/>
      <c r="V185"/>
    </row>
    <row r="186" spans="20:22" ht="15.75" customHeight="1" x14ac:dyDescent="0.2">
      <c r="T186"/>
      <c r="U186"/>
      <c r="V186"/>
    </row>
    <row r="187" spans="20:22" ht="15.75" customHeight="1" x14ac:dyDescent="0.2">
      <c r="T187"/>
      <c r="U187"/>
      <c r="V187"/>
    </row>
    <row r="188" spans="20:22" ht="15.75" customHeight="1" x14ac:dyDescent="0.2">
      <c r="T188"/>
      <c r="U188"/>
      <c r="V188"/>
    </row>
    <row r="189" spans="20:22" ht="15.75" customHeight="1" x14ac:dyDescent="0.2">
      <c r="T189"/>
      <c r="U189"/>
      <c r="V189"/>
    </row>
    <row r="190" spans="20:22" ht="15.75" customHeight="1" x14ac:dyDescent="0.2">
      <c r="T190"/>
      <c r="U190"/>
      <c r="V190"/>
    </row>
    <row r="191" spans="20:22" ht="15.75" customHeight="1" x14ac:dyDescent="0.2">
      <c r="T191"/>
      <c r="U191"/>
      <c r="V191"/>
    </row>
    <row r="192" spans="20:22" ht="15.75" customHeight="1" x14ac:dyDescent="0.2">
      <c r="T192"/>
      <c r="U192"/>
      <c r="V192"/>
    </row>
    <row r="193" spans="20:22" ht="15.75" customHeight="1" x14ac:dyDescent="0.2">
      <c r="T193"/>
      <c r="U193"/>
      <c r="V193"/>
    </row>
    <row r="194" spans="20:22" ht="15.75" customHeight="1" x14ac:dyDescent="0.2">
      <c r="T194"/>
      <c r="U194"/>
      <c r="V194"/>
    </row>
    <row r="195" spans="20:22" ht="15.75" customHeight="1" x14ac:dyDescent="0.2">
      <c r="T195"/>
      <c r="U195"/>
      <c r="V195"/>
    </row>
    <row r="196" spans="20:22" ht="15.75" customHeight="1" x14ac:dyDescent="0.2">
      <c r="T196"/>
      <c r="U196"/>
      <c r="V196"/>
    </row>
    <row r="197" spans="20:22" ht="15.75" customHeight="1" x14ac:dyDescent="0.2">
      <c r="T197"/>
      <c r="U197"/>
      <c r="V197"/>
    </row>
    <row r="198" spans="20:22" ht="15.75" customHeight="1" x14ac:dyDescent="0.2">
      <c r="T198"/>
      <c r="U198"/>
      <c r="V198"/>
    </row>
    <row r="199" spans="20:22" ht="15.75" customHeight="1" x14ac:dyDescent="0.2">
      <c r="T199"/>
      <c r="U199"/>
      <c r="V199"/>
    </row>
    <row r="200" spans="20:22" ht="15.75" customHeight="1" x14ac:dyDescent="0.2">
      <c r="T200"/>
      <c r="U200"/>
      <c r="V200"/>
    </row>
    <row r="201" spans="20:22" ht="15.75" customHeight="1" x14ac:dyDescent="0.2">
      <c r="T201"/>
      <c r="U201"/>
      <c r="V201"/>
    </row>
    <row r="202" spans="20:22" ht="15.75" customHeight="1" x14ac:dyDescent="0.2">
      <c r="T202"/>
      <c r="U202"/>
      <c r="V202"/>
    </row>
    <row r="203" spans="20:22" ht="15.75" customHeight="1" x14ac:dyDescent="0.2">
      <c r="T203"/>
      <c r="U203"/>
      <c r="V203"/>
    </row>
    <row r="204" spans="20:22" ht="15.75" customHeight="1" x14ac:dyDescent="0.2">
      <c r="T204"/>
      <c r="U204"/>
      <c r="V204"/>
    </row>
    <row r="205" spans="20:22" ht="15.75" customHeight="1" x14ac:dyDescent="0.2">
      <c r="T205"/>
      <c r="U205"/>
      <c r="V205"/>
    </row>
    <row r="206" spans="20:22" ht="15.75" customHeight="1" x14ac:dyDescent="0.2">
      <c r="T206"/>
      <c r="U206"/>
      <c r="V206"/>
    </row>
    <row r="207" spans="20:22" ht="15.75" customHeight="1" x14ac:dyDescent="0.2">
      <c r="T207"/>
      <c r="U207"/>
      <c r="V207"/>
    </row>
    <row r="208" spans="20:22" ht="15.75" customHeight="1" x14ac:dyDescent="0.2">
      <c r="T208"/>
      <c r="U208"/>
      <c r="V208"/>
    </row>
    <row r="209" spans="20:22" ht="15.75" customHeight="1" x14ac:dyDescent="0.2">
      <c r="T209"/>
      <c r="U209"/>
      <c r="V209"/>
    </row>
    <row r="210" spans="20:22" ht="15.75" customHeight="1" x14ac:dyDescent="0.2">
      <c r="T210"/>
      <c r="U210"/>
      <c r="V210"/>
    </row>
    <row r="211" spans="20:22" ht="15.75" customHeight="1" x14ac:dyDescent="0.2">
      <c r="T211"/>
      <c r="U211"/>
      <c r="V211"/>
    </row>
    <row r="212" spans="20:22" ht="15.75" customHeight="1" x14ac:dyDescent="0.2">
      <c r="T212"/>
      <c r="U212"/>
      <c r="V212"/>
    </row>
    <row r="213" spans="20:22" ht="15.75" customHeight="1" x14ac:dyDescent="0.2">
      <c r="T213"/>
      <c r="U213"/>
      <c r="V213"/>
    </row>
    <row r="214" spans="20:22" ht="15.75" customHeight="1" x14ac:dyDescent="0.2">
      <c r="T214"/>
      <c r="U214"/>
      <c r="V214"/>
    </row>
    <row r="215" spans="20:22" ht="15.75" customHeight="1" x14ac:dyDescent="0.2">
      <c r="T215"/>
      <c r="U215"/>
      <c r="V215"/>
    </row>
    <row r="216" spans="20:22" ht="15.75" customHeight="1" x14ac:dyDescent="0.2">
      <c r="T216"/>
      <c r="U216"/>
      <c r="V216"/>
    </row>
    <row r="217" spans="20:22" ht="15.75" customHeight="1" x14ac:dyDescent="0.2">
      <c r="T217"/>
      <c r="U217"/>
      <c r="V217"/>
    </row>
    <row r="218" spans="20:22" ht="15.75" customHeight="1" x14ac:dyDescent="0.2">
      <c r="T218"/>
      <c r="U218"/>
      <c r="V218"/>
    </row>
    <row r="219" spans="20:22" ht="15.75" customHeight="1" x14ac:dyDescent="0.2">
      <c r="T219"/>
      <c r="U219"/>
      <c r="V219"/>
    </row>
    <row r="220" spans="20:22" ht="15.75" customHeight="1" x14ac:dyDescent="0.2">
      <c r="T220"/>
      <c r="U220"/>
      <c r="V220"/>
    </row>
    <row r="221" spans="20:22" ht="15.75" customHeight="1" x14ac:dyDescent="0.2">
      <c r="T221"/>
      <c r="U221"/>
      <c r="V221"/>
    </row>
    <row r="222" spans="20:22" ht="15.75" customHeight="1" x14ac:dyDescent="0.2">
      <c r="T222"/>
      <c r="U222"/>
      <c r="V222"/>
    </row>
    <row r="223" spans="20:22" ht="15.75" customHeight="1" x14ac:dyDescent="0.2">
      <c r="T223"/>
      <c r="U223"/>
      <c r="V223"/>
    </row>
    <row r="224" spans="20:22" ht="15.75" customHeight="1" x14ac:dyDescent="0.2">
      <c r="T224"/>
      <c r="U224"/>
      <c r="V224"/>
    </row>
    <row r="225" spans="20:22" ht="15.75" customHeight="1" x14ac:dyDescent="0.2">
      <c r="T225"/>
      <c r="U225"/>
      <c r="V225"/>
    </row>
    <row r="226" spans="20:22" ht="15.75" customHeight="1" x14ac:dyDescent="0.2">
      <c r="T226"/>
      <c r="U226"/>
      <c r="V226"/>
    </row>
    <row r="227" spans="20:22" ht="15.75" customHeight="1" x14ac:dyDescent="0.2">
      <c r="T227"/>
      <c r="U227"/>
      <c r="V227"/>
    </row>
    <row r="228" spans="20:22" ht="15.75" customHeight="1" x14ac:dyDescent="0.2">
      <c r="T228"/>
      <c r="U228"/>
      <c r="V228"/>
    </row>
    <row r="229" spans="20:22" ht="15.75" customHeight="1" x14ac:dyDescent="0.2">
      <c r="T229"/>
      <c r="U229"/>
      <c r="V229"/>
    </row>
    <row r="230" spans="20:22" ht="15.75" customHeight="1" x14ac:dyDescent="0.2">
      <c r="T230"/>
      <c r="U230"/>
      <c r="V230"/>
    </row>
    <row r="231" spans="20:22" ht="15.75" customHeight="1" x14ac:dyDescent="0.2">
      <c r="T231"/>
      <c r="U231"/>
      <c r="V231"/>
    </row>
    <row r="232" spans="20:22" ht="15.75" customHeight="1" x14ac:dyDescent="0.2">
      <c r="T232"/>
      <c r="U232"/>
      <c r="V232"/>
    </row>
    <row r="233" spans="20:22" ht="15.75" customHeight="1" x14ac:dyDescent="0.2">
      <c r="T233"/>
      <c r="U233"/>
      <c r="V233"/>
    </row>
    <row r="234" spans="20:22" ht="15.75" customHeight="1" x14ac:dyDescent="0.2">
      <c r="T234"/>
      <c r="U234"/>
      <c r="V234"/>
    </row>
    <row r="235" spans="20:22" ht="15.75" customHeight="1" x14ac:dyDescent="0.2">
      <c r="T235"/>
      <c r="U235"/>
      <c r="V235"/>
    </row>
    <row r="236" spans="20:22" ht="15.75" customHeight="1" x14ac:dyDescent="0.2">
      <c r="T236"/>
      <c r="U236"/>
      <c r="V236"/>
    </row>
    <row r="237" spans="20:22" ht="15.75" customHeight="1" x14ac:dyDescent="0.2">
      <c r="T237"/>
      <c r="U237"/>
      <c r="V237"/>
    </row>
    <row r="238" spans="20:22" ht="15.75" customHeight="1" x14ac:dyDescent="0.2">
      <c r="T238"/>
      <c r="U238"/>
      <c r="V238"/>
    </row>
    <row r="239" spans="20:22" ht="15.75" customHeight="1" x14ac:dyDescent="0.2">
      <c r="T239"/>
      <c r="U239"/>
      <c r="V239"/>
    </row>
    <row r="240" spans="20:22" ht="15.75" customHeight="1" x14ac:dyDescent="0.2">
      <c r="T240"/>
      <c r="U240"/>
      <c r="V240"/>
    </row>
    <row r="241" spans="20:22" ht="15.75" customHeight="1" x14ac:dyDescent="0.2">
      <c r="T241"/>
      <c r="U241"/>
      <c r="V241"/>
    </row>
    <row r="242" spans="20:22" ht="15.75" customHeight="1" x14ac:dyDescent="0.2">
      <c r="T242"/>
      <c r="U242"/>
      <c r="V242"/>
    </row>
    <row r="243" spans="20:22" ht="15.75" customHeight="1" x14ac:dyDescent="0.2">
      <c r="T243"/>
      <c r="U243"/>
      <c r="V243"/>
    </row>
    <row r="244" spans="20:22" ht="15.75" customHeight="1" x14ac:dyDescent="0.2">
      <c r="T244"/>
      <c r="U244"/>
      <c r="V244"/>
    </row>
  </sheetData>
  <sortState ref="AB115:AD177">
    <sortCondition descending="1" ref="AD115:AD177"/>
  </sortState>
  <mergeCells count="19">
    <mergeCell ref="G6:G7"/>
    <mergeCell ref="H5:H7"/>
    <mergeCell ref="I6:I7"/>
    <mergeCell ref="B71:C71"/>
    <mergeCell ref="P6:Q6"/>
    <mergeCell ref="J6:K6"/>
    <mergeCell ref="J7:K7"/>
    <mergeCell ref="B5:B7"/>
    <mergeCell ref="N7:O7"/>
    <mergeCell ref="P7:Q7"/>
    <mergeCell ref="J5:K5"/>
    <mergeCell ref="N5:Q5"/>
    <mergeCell ref="N6:O6"/>
    <mergeCell ref="C5:C7"/>
    <mergeCell ref="E6:E7"/>
    <mergeCell ref="L5:M5"/>
    <mergeCell ref="L6:M7"/>
    <mergeCell ref="D5:D7"/>
    <mergeCell ref="F5:F7"/>
  </mergeCells>
  <phoneticPr fontId="0" type="noConversion"/>
  <pageMargins left="0.78740157480314965" right="0.78740157480314965" top="0.78740157480314965" bottom="0.78740157480314965" header="0.23622047244094491" footer="0"/>
  <pageSetup paperSize="9" scale="52" orientation="portrait" r:id="rId1"/>
  <headerFooter alignWithMargins="0"/>
  <rowBreaks count="1" manualBreakCount="1">
    <brk id="99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B136"/>
  <sheetViews>
    <sheetView view="pageBreakPreview" zoomScaleNormal="90" zoomScaleSheetLayoutView="100" workbookViewId="0"/>
  </sheetViews>
  <sheetFormatPr baseColWidth="10" defaultRowHeight="12.75" x14ac:dyDescent="0.2"/>
  <cols>
    <col min="1" max="1" width="2.42578125" customWidth="1"/>
    <col min="2" max="2" width="7.42578125" customWidth="1"/>
    <col min="3" max="3" width="46" bestFit="1" customWidth="1"/>
    <col min="4" max="4" width="14.28515625" customWidth="1"/>
    <col min="5" max="5" width="1.28515625" customWidth="1"/>
    <col min="6" max="6" width="16.42578125" customWidth="1"/>
    <col min="7" max="7" width="1.28515625" customWidth="1"/>
    <col min="8" max="8" width="14.28515625" customWidth="1"/>
    <col min="9" max="9" width="1.28515625" customWidth="1"/>
    <col min="10" max="10" width="11.85546875" customWidth="1"/>
    <col min="11" max="11" width="1.28515625" customWidth="1"/>
    <col min="12" max="12" width="15" customWidth="1"/>
    <col min="13" max="13" width="1.140625" customWidth="1"/>
    <col min="14" max="14" width="15.42578125" customWidth="1"/>
    <col min="15" max="15" width="1.42578125" customWidth="1"/>
    <col min="16" max="16" width="15.85546875" customWidth="1"/>
    <col min="17" max="17" width="1.42578125" customWidth="1"/>
    <col min="18" max="18" width="6.5703125" customWidth="1"/>
    <col min="19" max="19" width="40.85546875" bestFit="1" customWidth="1"/>
    <col min="20" max="20" width="69.140625" style="99" customWidth="1"/>
    <col min="21" max="21" width="66.42578125" style="99" customWidth="1"/>
    <col min="22" max="23" width="13.7109375" style="99" customWidth="1"/>
    <col min="24" max="24" width="13.7109375" customWidth="1"/>
    <col min="25" max="25" width="11" customWidth="1"/>
    <col min="26" max="26" width="11.5703125" bestFit="1" customWidth="1"/>
    <col min="27" max="27" width="32.28515625" customWidth="1"/>
  </cols>
  <sheetData>
    <row r="1" spans="1:23" ht="15.75" x14ac:dyDescent="0.25">
      <c r="A1" s="13"/>
      <c r="B1" s="44" t="s">
        <v>239</v>
      </c>
      <c r="C1" s="45"/>
      <c r="D1" s="45"/>
      <c r="E1" s="45"/>
      <c r="F1" s="45"/>
      <c r="G1" s="45"/>
      <c r="H1" s="45"/>
      <c r="I1" s="45"/>
      <c r="J1" s="13"/>
      <c r="K1" s="40"/>
      <c r="L1" s="40"/>
      <c r="M1" s="40"/>
      <c r="N1" s="46"/>
      <c r="O1" s="13"/>
      <c r="P1" s="13"/>
      <c r="Q1" s="13"/>
      <c r="R1" s="13"/>
      <c r="T1"/>
      <c r="U1"/>
      <c r="V1"/>
      <c r="W1"/>
    </row>
    <row r="2" spans="1:23" ht="9" customHeight="1" thickBot="1" x14ac:dyDescent="0.3">
      <c r="A2" s="13"/>
      <c r="B2" s="47"/>
      <c r="C2" s="48"/>
      <c r="D2" s="48"/>
      <c r="E2" s="48"/>
      <c r="F2" s="48"/>
      <c r="G2" s="48"/>
      <c r="H2" s="48"/>
      <c r="I2" s="48"/>
      <c r="J2" s="40"/>
      <c r="K2" s="13"/>
      <c r="L2" s="40"/>
      <c r="M2" s="40"/>
      <c r="N2" s="13"/>
      <c r="O2" s="13"/>
      <c r="P2" s="13"/>
      <c r="Q2" s="13"/>
      <c r="R2" s="13"/>
      <c r="T2"/>
      <c r="U2"/>
      <c r="V2"/>
      <c r="W2"/>
    </row>
    <row r="3" spans="1:23" ht="21" customHeight="1" x14ac:dyDescent="0.2">
      <c r="A3" s="13"/>
      <c r="B3" s="259" t="s">
        <v>23</v>
      </c>
      <c r="C3" s="216" t="s">
        <v>38</v>
      </c>
      <c r="D3" s="272" t="s">
        <v>243</v>
      </c>
      <c r="E3" s="273"/>
      <c r="F3" s="272" t="s">
        <v>244</v>
      </c>
      <c r="G3" s="273"/>
      <c r="H3" s="250" t="s">
        <v>242</v>
      </c>
      <c r="I3" s="253"/>
      <c r="J3" s="272" t="s">
        <v>245</v>
      </c>
      <c r="K3" s="273"/>
      <c r="L3" s="250" t="s">
        <v>246</v>
      </c>
      <c r="M3" s="253"/>
      <c r="N3" s="265" t="s">
        <v>151</v>
      </c>
      <c r="O3" s="266"/>
      <c r="P3" s="267"/>
      <c r="Q3" s="268"/>
      <c r="R3" s="49"/>
      <c r="T3"/>
      <c r="U3"/>
      <c r="V3"/>
      <c r="W3"/>
    </row>
    <row r="4" spans="1:23" ht="21" customHeight="1" x14ac:dyDescent="0.2">
      <c r="A4" s="13"/>
      <c r="B4" s="260"/>
      <c r="C4" s="242"/>
      <c r="D4" s="274"/>
      <c r="E4" s="275"/>
      <c r="F4" s="274"/>
      <c r="G4" s="275"/>
      <c r="H4" s="251"/>
      <c r="I4" s="254"/>
      <c r="J4" s="274"/>
      <c r="K4" s="275"/>
      <c r="L4" s="251"/>
      <c r="M4" s="254"/>
      <c r="N4" s="256" t="s">
        <v>39</v>
      </c>
      <c r="O4" s="257"/>
      <c r="P4" s="256" t="s">
        <v>40</v>
      </c>
      <c r="Q4" s="258"/>
      <c r="R4" s="50"/>
      <c r="T4"/>
      <c r="U4"/>
      <c r="V4"/>
      <c r="W4"/>
    </row>
    <row r="5" spans="1:23" s="293" customFormat="1" ht="18.75" customHeight="1" x14ac:dyDescent="0.2">
      <c r="A5" s="292"/>
      <c r="B5" s="18">
        <v>1</v>
      </c>
      <c r="C5" s="154" t="s">
        <v>205</v>
      </c>
      <c r="D5" s="207">
        <v>18</v>
      </c>
      <c r="E5" s="208"/>
      <c r="F5" s="207">
        <v>0</v>
      </c>
      <c r="G5" s="208"/>
      <c r="H5" s="207">
        <f t="shared" ref="H5:H19" si="0">+D5+F5</f>
        <v>18</v>
      </c>
      <c r="I5" s="54"/>
      <c r="J5" s="55">
        <v>1.67</v>
      </c>
      <c r="K5" s="56"/>
      <c r="L5" s="55">
        <v>8.4908329999999985</v>
      </c>
      <c r="M5" s="56"/>
      <c r="N5" s="55">
        <f t="shared" ref="N5:N19" si="1">+J5/H5</f>
        <v>9.2777777777777778E-2</v>
      </c>
      <c r="O5" s="56"/>
      <c r="P5" s="55">
        <f t="shared" ref="P5:P19" si="2">+L5/H5</f>
        <v>0.47171294444444434</v>
      </c>
      <c r="Q5" s="57"/>
      <c r="R5" s="51"/>
    </row>
    <row r="6" spans="1:23" s="293" customFormat="1" ht="18.75" customHeight="1" x14ac:dyDescent="0.2">
      <c r="A6" s="292"/>
      <c r="B6" s="18">
        <v>2</v>
      </c>
      <c r="C6" s="155" t="s">
        <v>195</v>
      </c>
      <c r="D6" s="207">
        <v>139</v>
      </c>
      <c r="E6" s="209"/>
      <c r="F6" s="207">
        <v>0</v>
      </c>
      <c r="G6" s="209"/>
      <c r="H6" s="207">
        <f t="shared" si="0"/>
        <v>139</v>
      </c>
      <c r="I6" s="58"/>
      <c r="J6" s="55">
        <v>0.6</v>
      </c>
      <c r="K6" s="56"/>
      <c r="L6" s="55">
        <v>2.8037169999999993</v>
      </c>
      <c r="M6" s="56"/>
      <c r="N6" s="55">
        <f t="shared" si="1"/>
        <v>4.3165467625899279E-3</v>
      </c>
      <c r="O6" s="56"/>
      <c r="P6" s="55">
        <f t="shared" si="2"/>
        <v>2.0170625899280571E-2</v>
      </c>
      <c r="Q6" s="57"/>
      <c r="R6" s="51"/>
    </row>
    <row r="7" spans="1:23" s="293" customFormat="1" ht="18.75" customHeight="1" x14ac:dyDescent="0.2">
      <c r="A7" s="292"/>
      <c r="B7" s="18">
        <v>3</v>
      </c>
      <c r="C7" s="154" t="s">
        <v>72</v>
      </c>
      <c r="D7" s="207">
        <v>207</v>
      </c>
      <c r="E7" s="208"/>
      <c r="F7" s="207">
        <v>520</v>
      </c>
      <c r="G7" s="208"/>
      <c r="H7" s="207">
        <f t="shared" si="0"/>
        <v>727</v>
      </c>
      <c r="I7" s="54"/>
      <c r="J7" s="55">
        <v>19.420000000000005</v>
      </c>
      <c r="K7" s="56"/>
      <c r="L7" s="55">
        <v>159.97276399999998</v>
      </c>
      <c r="M7" s="56"/>
      <c r="N7" s="55">
        <f t="shared" si="1"/>
        <v>2.6712517193947738E-2</v>
      </c>
      <c r="O7" s="56"/>
      <c r="P7" s="55">
        <f t="shared" si="2"/>
        <v>0.22004506740027507</v>
      </c>
      <c r="Q7" s="57"/>
      <c r="R7" s="51"/>
    </row>
    <row r="8" spans="1:23" s="293" customFormat="1" ht="18.75" customHeight="1" x14ac:dyDescent="0.2">
      <c r="A8" s="292"/>
      <c r="B8" s="18">
        <v>4</v>
      </c>
      <c r="C8" s="154" t="s">
        <v>73</v>
      </c>
      <c r="D8" s="211">
        <v>427</v>
      </c>
      <c r="E8" s="209"/>
      <c r="F8" s="211">
        <v>1330</v>
      </c>
      <c r="G8" s="209"/>
      <c r="H8" s="211">
        <f t="shared" si="0"/>
        <v>1757</v>
      </c>
      <c r="I8" s="58"/>
      <c r="J8" s="55">
        <v>157.6819999999999</v>
      </c>
      <c r="K8" s="56"/>
      <c r="L8" s="55">
        <v>206.48020199999996</v>
      </c>
      <c r="M8" s="56"/>
      <c r="N8" s="55">
        <f t="shared" si="1"/>
        <v>8.9745019920318664E-2</v>
      </c>
      <c r="O8" s="56"/>
      <c r="P8" s="55">
        <f t="shared" si="2"/>
        <v>0.11751861240751278</v>
      </c>
      <c r="Q8" s="57"/>
      <c r="R8" s="51"/>
    </row>
    <row r="9" spans="1:23" s="293" customFormat="1" ht="18.75" customHeight="1" x14ac:dyDescent="0.2">
      <c r="A9" s="292"/>
      <c r="B9" s="18">
        <v>5</v>
      </c>
      <c r="C9" s="154" t="s">
        <v>3</v>
      </c>
      <c r="D9" s="210">
        <v>184</v>
      </c>
      <c r="E9" s="209"/>
      <c r="F9" s="210">
        <v>0</v>
      </c>
      <c r="G9" s="209"/>
      <c r="H9" s="210">
        <f t="shared" si="0"/>
        <v>184</v>
      </c>
      <c r="I9" s="58"/>
      <c r="J9" s="55">
        <v>4.5</v>
      </c>
      <c r="K9" s="56"/>
      <c r="L9" s="55">
        <v>20.793075999999996</v>
      </c>
      <c r="M9" s="56"/>
      <c r="N9" s="55">
        <f t="shared" si="1"/>
        <v>2.4456521739130436E-2</v>
      </c>
      <c r="O9" s="56"/>
      <c r="P9" s="55">
        <f t="shared" si="2"/>
        <v>0.11300584782608693</v>
      </c>
      <c r="Q9" s="57"/>
      <c r="R9" s="51"/>
    </row>
    <row r="10" spans="1:23" s="293" customFormat="1" ht="18.75" customHeight="1" x14ac:dyDescent="0.2">
      <c r="A10" s="292"/>
      <c r="B10" s="18">
        <v>6</v>
      </c>
      <c r="C10" s="154" t="s">
        <v>4</v>
      </c>
      <c r="D10" s="207">
        <v>271</v>
      </c>
      <c r="E10" s="209"/>
      <c r="F10" s="207">
        <v>0</v>
      </c>
      <c r="G10" s="209"/>
      <c r="H10" s="207">
        <f t="shared" si="0"/>
        <v>271</v>
      </c>
      <c r="I10" s="58"/>
      <c r="J10" s="55">
        <v>12.688000000000009</v>
      </c>
      <c r="K10" s="56"/>
      <c r="L10" s="55">
        <v>62.731884999999977</v>
      </c>
      <c r="M10" s="56"/>
      <c r="N10" s="55">
        <f t="shared" si="1"/>
        <v>4.6819188191881952E-2</v>
      </c>
      <c r="O10" s="56"/>
      <c r="P10" s="55">
        <f t="shared" si="2"/>
        <v>0.2314829704797047</v>
      </c>
      <c r="Q10" s="57"/>
      <c r="R10" s="51"/>
    </row>
    <row r="11" spans="1:23" s="293" customFormat="1" ht="18.75" customHeight="1" x14ac:dyDescent="0.2">
      <c r="A11" s="292"/>
      <c r="B11" s="18">
        <v>7</v>
      </c>
      <c r="C11" s="154" t="s">
        <v>5</v>
      </c>
      <c r="D11" s="211">
        <v>114</v>
      </c>
      <c r="E11" s="209"/>
      <c r="F11" s="211">
        <v>219</v>
      </c>
      <c r="G11" s="209"/>
      <c r="H11" s="211">
        <f t="shared" si="0"/>
        <v>333</v>
      </c>
      <c r="I11" s="58"/>
      <c r="J11" s="55">
        <v>3.871999999999999</v>
      </c>
      <c r="K11" s="56"/>
      <c r="L11" s="55">
        <v>7.3128859999999998</v>
      </c>
      <c r="M11" s="56"/>
      <c r="N11" s="55">
        <f t="shared" si="1"/>
        <v>1.1627627627627625E-2</v>
      </c>
      <c r="O11" s="56"/>
      <c r="P11" s="55">
        <f t="shared" si="2"/>
        <v>2.1960618618618619E-2</v>
      </c>
      <c r="Q11" s="57"/>
      <c r="R11" s="51"/>
    </row>
    <row r="12" spans="1:23" s="293" customFormat="1" ht="18.75" customHeight="1" x14ac:dyDescent="0.2">
      <c r="A12" s="292"/>
      <c r="B12" s="18">
        <v>8</v>
      </c>
      <c r="C12" s="294" t="s">
        <v>6</v>
      </c>
      <c r="D12" s="211">
        <v>354</v>
      </c>
      <c r="E12" s="209"/>
      <c r="F12" s="211">
        <v>0</v>
      </c>
      <c r="G12" s="209"/>
      <c r="H12" s="211">
        <f t="shared" si="0"/>
        <v>354</v>
      </c>
      <c r="I12" s="58"/>
      <c r="J12" s="55">
        <v>36.239999999999988</v>
      </c>
      <c r="K12" s="56"/>
      <c r="L12" s="55">
        <v>85.13705600000003</v>
      </c>
      <c r="M12" s="56"/>
      <c r="N12" s="55">
        <f t="shared" si="1"/>
        <v>0.10237288135593217</v>
      </c>
      <c r="O12" s="56"/>
      <c r="P12" s="55">
        <f t="shared" si="2"/>
        <v>0.24050015819209047</v>
      </c>
      <c r="Q12" s="57"/>
      <c r="R12" s="51"/>
    </row>
    <row r="13" spans="1:23" s="293" customFormat="1" ht="18.75" customHeight="1" x14ac:dyDescent="0.2">
      <c r="A13" s="292"/>
      <c r="B13" s="18">
        <v>9</v>
      </c>
      <c r="C13" s="154" t="s">
        <v>74</v>
      </c>
      <c r="D13" s="211">
        <v>280</v>
      </c>
      <c r="E13" s="209"/>
      <c r="F13" s="211">
        <v>0</v>
      </c>
      <c r="G13" s="209"/>
      <c r="H13" s="211">
        <f t="shared" si="0"/>
        <v>280</v>
      </c>
      <c r="I13" s="58"/>
      <c r="J13" s="55">
        <v>41.165999999999997</v>
      </c>
      <c r="K13" s="56"/>
      <c r="L13" s="55">
        <v>252.37466100000006</v>
      </c>
      <c r="M13" s="56"/>
      <c r="N13" s="55">
        <f t="shared" si="1"/>
        <v>0.14702142857142855</v>
      </c>
      <c r="O13" s="56"/>
      <c r="P13" s="55">
        <f t="shared" si="2"/>
        <v>0.90133807500000018</v>
      </c>
      <c r="Q13" s="57"/>
      <c r="R13" s="51"/>
    </row>
    <row r="14" spans="1:23" s="293" customFormat="1" ht="18.75" customHeight="1" x14ac:dyDescent="0.2">
      <c r="A14" s="292"/>
      <c r="B14" s="18">
        <v>10</v>
      </c>
      <c r="C14" s="294" t="s">
        <v>8</v>
      </c>
      <c r="D14" s="211">
        <v>322</v>
      </c>
      <c r="E14" s="209"/>
      <c r="F14" s="211">
        <v>0</v>
      </c>
      <c r="G14" s="209"/>
      <c r="H14" s="211">
        <f t="shared" si="0"/>
        <v>322</v>
      </c>
      <c r="I14" s="58"/>
      <c r="J14" s="20">
        <v>7.9899999999999949</v>
      </c>
      <c r="K14" s="56"/>
      <c r="L14" s="55">
        <v>21.856014000000005</v>
      </c>
      <c r="M14" s="56"/>
      <c r="N14" s="55">
        <f t="shared" si="1"/>
        <v>2.4813664596273276E-2</v>
      </c>
      <c r="O14" s="56"/>
      <c r="P14" s="55">
        <f t="shared" si="2"/>
        <v>6.7875819875776414E-2</v>
      </c>
      <c r="Q14" s="57"/>
      <c r="R14" s="51"/>
    </row>
    <row r="15" spans="1:23" s="293" customFormat="1" ht="18.75" customHeight="1" x14ac:dyDescent="0.2">
      <c r="A15" s="292"/>
      <c r="B15" s="18">
        <v>11</v>
      </c>
      <c r="C15" s="154" t="s">
        <v>54</v>
      </c>
      <c r="D15" s="211">
        <v>18</v>
      </c>
      <c r="E15" s="209"/>
      <c r="F15" s="211">
        <v>0</v>
      </c>
      <c r="G15" s="209"/>
      <c r="H15" s="211">
        <f t="shared" si="0"/>
        <v>18</v>
      </c>
      <c r="I15" s="58"/>
      <c r="J15" s="59">
        <v>1.9</v>
      </c>
      <c r="K15" s="56"/>
      <c r="L15" s="55">
        <v>3.7151429999999999</v>
      </c>
      <c r="M15" s="56"/>
      <c r="N15" s="55">
        <f t="shared" si="1"/>
        <v>0.10555555555555556</v>
      </c>
      <c r="O15" s="56"/>
      <c r="P15" s="55">
        <f t="shared" si="2"/>
        <v>0.20639683333333333</v>
      </c>
      <c r="Q15" s="57"/>
      <c r="R15" s="51"/>
    </row>
    <row r="16" spans="1:23" s="293" customFormat="1" ht="18.75" customHeight="1" x14ac:dyDescent="0.2">
      <c r="A16" s="292"/>
      <c r="B16" s="18">
        <v>12</v>
      </c>
      <c r="C16" s="154" t="s">
        <v>190</v>
      </c>
      <c r="D16" s="211">
        <v>592</v>
      </c>
      <c r="E16" s="208"/>
      <c r="F16" s="211">
        <v>5189</v>
      </c>
      <c r="G16" s="208"/>
      <c r="H16" s="211">
        <f t="shared" si="0"/>
        <v>5781</v>
      </c>
      <c r="I16" s="54"/>
      <c r="J16" s="55">
        <v>2.7800000000000025</v>
      </c>
      <c r="K16" s="56"/>
      <c r="L16" s="55">
        <v>6.2408749999999964</v>
      </c>
      <c r="M16" s="56"/>
      <c r="N16" s="55">
        <f t="shared" si="1"/>
        <v>4.8088565992042941E-4</v>
      </c>
      <c r="O16" s="56"/>
      <c r="P16" s="55">
        <f t="shared" si="2"/>
        <v>1.0795493859193906E-3</v>
      </c>
      <c r="Q16" s="57"/>
      <c r="R16" s="51"/>
    </row>
    <row r="17" spans="1:23" s="293" customFormat="1" ht="18.75" customHeight="1" x14ac:dyDescent="0.2">
      <c r="A17" s="292"/>
      <c r="B17" s="18">
        <v>13</v>
      </c>
      <c r="C17" s="154" t="s">
        <v>194</v>
      </c>
      <c r="D17" s="295">
        <v>745</v>
      </c>
      <c r="E17" s="209"/>
      <c r="F17" s="295">
        <v>25</v>
      </c>
      <c r="G17" s="209"/>
      <c r="H17" s="295">
        <f t="shared" si="0"/>
        <v>770</v>
      </c>
      <c r="I17" s="58"/>
      <c r="J17" s="55">
        <v>10.07</v>
      </c>
      <c r="K17" s="56"/>
      <c r="L17" s="55">
        <v>50.131709999999984</v>
      </c>
      <c r="M17" s="56"/>
      <c r="N17" s="55">
        <f t="shared" si="1"/>
        <v>1.3077922077922079E-2</v>
      </c>
      <c r="O17" s="56"/>
      <c r="P17" s="55">
        <f t="shared" si="2"/>
        <v>6.5106116883116863E-2</v>
      </c>
      <c r="Q17" s="57"/>
      <c r="R17" s="51"/>
    </row>
    <row r="18" spans="1:23" s="293" customFormat="1" ht="18.75" customHeight="1" x14ac:dyDescent="0.2">
      <c r="A18" s="292"/>
      <c r="B18" s="18">
        <v>14</v>
      </c>
      <c r="C18" s="154" t="s">
        <v>85</v>
      </c>
      <c r="D18" s="211">
        <v>65</v>
      </c>
      <c r="E18" s="208"/>
      <c r="F18" s="211">
        <v>0</v>
      </c>
      <c r="G18" s="208"/>
      <c r="H18" s="211">
        <f t="shared" si="0"/>
        <v>65</v>
      </c>
      <c r="I18" s="58"/>
      <c r="J18" s="55">
        <v>8.4699999999999935</v>
      </c>
      <c r="K18" s="56"/>
      <c r="L18" s="55">
        <v>29.890664367771318</v>
      </c>
      <c r="M18" s="56"/>
      <c r="N18" s="55">
        <f t="shared" si="1"/>
        <v>0.13030769230769221</v>
      </c>
      <c r="O18" s="56"/>
      <c r="P18" s="55">
        <f t="shared" si="2"/>
        <v>0.4598563748887895</v>
      </c>
      <c r="Q18" s="57"/>
      <c r="R18" s="51"/>
    </row>
    <row r="19" spans="1:23" s="293" customFormat="1" ht="18.75" customHeight="1" thickBot="1" x14ac:dyDescent="0.25">
      <c r="A19" s="292"/>
      <c r="B19" s="18">
        <v>15</v>
      </c>
      <c r="C19" s="156" t="s">
        <v>196</v>
      </c>
      <c r="D19" s="211">
        <v>218</v>
      </c>
      <c r="E19" s="208"/>
      <c r="F19" s="211">
        <v>0</v>
      </c>
      <c r="G19" s="208"/>
      <c r="H19" s="211">
        <f t="shared" si="0"/>
        <v>218</v>
      </c>
      <c r="I19" s="58"/>
      <c r="J19" s="60">
        <v>8.5299999999999994</v>
      </c>
      <c r="K19" s="56"/>
      <c r="L19" s="55">
        <v>2.8648139999999991</v>
      </c>
      <c r="M19" s="56"/>
      <c r="N19" s="55">
        <f t="shared" si="1"/>
        <v>3.9128440366972474E-2</v>
      </c>
      <c r="O19" s="56"/>
      <c r="P19" s="55">
        <f t="shared" si="2"/>
        <v>1.3141348623853208E-2</v>
      </c>
      <c r="Q19" s="61"/>
      <c r="R19" s="51"/>
    </row>
    <row r="20" spans="1:23" s="293" customFormat="1" ht="18.75" customHeight="1" thickTop="1" thickBot="1" x14ac:dyDescent="0.25">
      <c r="A20" s="292"/>
      <c r="B20" s="261" t="s">
        <v>13</v>
      </c>
      <c r="C20" s="262"/>
      <c r="D20" s="29">
        <v>4683</v>
      </c>
      <c r="E20" s="33"/>
      <c r="F20" s="29">
        <v>11155</v>
      </c>
      <c r="G20" s="33"/>
      <c r="H20" s="29">
        <f>SUM(H5:H19)</f>
        <v>11237</v>
      </c>
      <c r="I20" s="62"/>
      <c r="J20" s="63">
        <f>SUM(J5:J19)</f>
        <v>317.5779999999998</v>
      </c>
      <c r="K20" s="64"/>
      <c r="L20" s="63">
        <f>SUM(L5:L19)</f>
        <v>920.79630036777132</v>
      </c>
      <c r="M20" s="64"/>
      <c r="N20" s="63">
        <f>J20/D20</f>
        <v>6.7815075806107156E-2</v>
      </c>
      <c r="O20" s="64"/>
      <c r="P20" s="63">
        <f>L20/D20</f>
        <v>0.1966253043706537</v>
      </c>
      <c r="Q20" s="65"/>
      <c r="R20" s="52"/>
    </row>
    <row r="21" spans="1:23" s="293" customFormat="1" ht="18.75" customHeight="1" x14ac:dyDescent="0.2">
      <c r="A21" s="292"/>
      <c r="B21" s="296" t="s">
        <v>95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53"/>
    </row>
    <row r="22" spans="1:23" x14ac:dyDescent="0.2">
      <c r="A22" s="13"/>
      <c r="B22" s="131"/>
      <c r="C22" s="131"/>
      <c r="D22" s="131"/>
      <c r="E22" s="131"/>
      <c r="F22" s="131"/>
      <c r="G22" s="131"/>
      <c r="H22" s="131"/>
      <c r="I22" s="131"/>
      <c r="J22" s="157"/>
      <c r="K22" s="131"/>
      <c r="L22" s="157"/>
      <c r="M22" s="131"/>
      <c r="N22" s="131"/>
      <c r="O22" s="131"/>
      <c r="P22" s="131"/>
      <c r="Q22" s="131"/>
      <c r="R22" s="13"/>
      <c r="T22"/>
      <c r="U22"/>
      <c r="V22"/>
      <c r="W22"/>
    </row>
    <row r="23" spans="1:23" ht="14.25" x14ac:dyDescent="0.2">
      <c r="A23" s="13"/>
      <c r="B23" s="67"/>
      <c r="C23" s="13"/>
      <c r="D23" s="13"/>
      <c r="E23" s="13"/>
      <c r="F23" s="13"/>
      <c r="G23" s="13"/>
      <c r="H23" s="13"/>
      <c r="I23" s="13"/>
      <c r="J23" s="13"/>
      <c r="K23" s="13"/>
      <c r="L23" s="13" t="s">
        <v>18</v>
      </c>
      <c r="M23" s="13"/>
      <c r="N23" s="13"/>
      <c r="O23" s="13"/>
      <c r="P23" s="13"/>
      <c r="Q23" s="13"/>
      <c r="R23" s="13"/>
      <c r="T23"/>
      <c r="U23"/>
      <c r="V23"/>
      <c r="W23"/>
    </row>
    <row r="24" spans="1:23" x14ac:dyDescent="0.2">
      <c r="A24" s="13"/>
      <c r="B24" s="6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T24"/>
      <c r="U24"/>
      <c r="V24"/>
      <c r="W24"/>
    </row>
    <row r="25" spans="1:23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T25"/>
      <c r="U25"/>
      <c r="V25"/>
      <c r="W25"/>
    </row>
    <row r="26" spans="1:23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9"/>
      <c r="O26" s="70"/>
      <c r="P26" s="13"/>
      <c r="Q26" s="13"/>
      <c r="R26" s="13"/>
      <c r="T26"/>
      <c r="U26"/>
      <c r="V26"/>
      <c r="W26"/>
    </row>
    <row r="27" spans="1:23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/>
      <c r="U27"/>
      <c r="V27"/>
      <c r="W27"/>
    </row>
    <row r="28" spans="1:23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70"/>
      <c r="O28" s="70"/>
      <c r="P28" s="13"/>
      <c r="Q28" s="13"/>
      <c r="R28" s="13"/>
      <c r="T28"/>
      <c r="U28"/>
      <c r="V28"/>
      <c r="W28"/>
    </row>
    <row r="29" spans="1:23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/>
      <c r="U29"/>
      <c r="V29"/>
      <c r="W29"/>
    </row>
    <row r="30" spans="1:23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T30"/>
      <c r="U30"/>
      <c r="V30"/>
      <c r="W30"/>
    </row>
    <row r="31" spans="1:23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T31"/>
      <c r="U31"/>
      <c r="V31"/>
      <c r="W31"/>
    </row>
    <row r="32" spans="1:23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T32"/>
      <c r="U32"/>
      <c r="V32"/>
      <c r="W32"/>
    </row>
    <row r="33" spans="1:23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T33"/>
      <c r="U33"/>
      <c r="V33"/>
      <c r="W33"/>
    </row>
    <row r="34" spans="1:23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T34"/>
      <c r="U34"/>
      <c r="V34"/>
      <c r="W34"/>
    </row>
    <row r="35" spans="1:23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T35"/>
      <c r="U35"/>
      <c r="V35"/>
      <c r="W35"/>
    </row>
    <row r="36" spans="1:23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T36"/>
      <c r="U36"/>
      <c r="V36"/>
      <c r="W36"/>
    </row>
    <row r="37" spans="1:23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T37"/>
      <c r="U37"/>
      <c r="V37"/>
      <c r="W37"/>
    </row>
    <row r="38" spans="1:23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T38"/>
      <c r="U38"/>
      <c r="V38"/>
      <c r="W38"/>
    </row>
    <row r="39" spans="1:23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T39"/>
      <c r="U39"/>
      <c r="V39"/>
      <c r="W39"/>
    </row>
    <row r="40" spans="1:23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T40"/>
      <c r="U40"/>
      <c r="V40"/>
      <c r="W40"/>
    </row>
    <row r="41" spans="1:23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T41"/>
      <c r="U41"/>
      <c r="V41"/>
      <c r="W41"/>
    </row>
    <row r="42" spans="1:23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T42"/>
      <c r="U42"/>
      <c r="V42"/>
      <c r="W42"/>
    </row>
    <row r="43" spans="1:23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T43"/>
      <c r="U43"/>
      <c r="V43"/>
      <c r="W43"/>
    </row>
    <row r="44" spans="1:23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T44"/>
      <c r="U44"/>
      <c r="V44"/>
      <c r="W44"/>
    </row>
    <row r="45" spans="1:23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T45"/>
      <c r="U45"/>
      <c r="V45"/>
      <c r="W45"/>
    </row>
    <row r="46" spans="1:23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T46"/>
      <c r="U46"/>
      <c r="V46"/>
      <c r="W46"/>
    </row>
    <row r="47" spans="1:23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T47"/>
      <c r="U47"/>
      <c r="V47"/>
      <c r="W47"/>
    </row>
    <row r="48" spans="1:23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23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23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23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23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3" ht="15.75" x14ac:dyDescent="0.25">
      <c r="A53" s="282" t="s">
        <v>240</v>
      </c>
      <c r="C53" s="97"/>
      <c r="D53" s="71"/>
      <c r="E53" s="71"/>
      <c r="F53" s="71"/>
      <c r="G53" s="71"/>
      <c r="H53" s="71"/>
      <c r="I53" s="71"/>
      <c r="J53" s="13"/>
      <c r="K53" s="13"/>
      <c r="L53" s="66"/>
      <c r="M53" s="13"/>
      <c r="N53" s="13"/>
      <c r="O53" s="13"/>
      <c r="P53" s="13"/>
      <c r="Q53" s="13"/>
      <c r="R53" s="13"/>
    </row>
    <row r="54" spans="1:23" ht="18.75" thickBot="1" x14ac:dyDescent="0.3">
      <c r="A54" s="13"/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"/>
    </row>
    <row r="55" spans="1:23" ht="49.5" customHeight="1" x14ac:dyDescent="0.2">
      <c r="A55" s="13"/>
      <c r="B55" s="121" t="s">
        <v>23</v>
      </c>
      <c r="C55" s="122" t="s">
        <v>41</v>
      </c>
      <c r="D55" s="269" t="s">
        <v>191</v>
      </c>
      <c r="E55" s="271"/>
      <c r="F55" s="269" t="s">
        <v>192</v>
      </c>
      <c r="G55" s="271"/>
      <c r="H55" s="269" t="s">
        <v>193</v>
      </c>
      <c r="I55" s="271"/>
      <c r="J55" s="269" t="s">
        <v>36</v>
      </c>
      <c r="K55" s="271"/>
      <c r="L55" s="269" t="s">
        <v>152</v>
      </c>
      <c r="M55" s="270"/>
      <c r="N55" s="50"/>
      <c r="O55" s="13"/>
      <c r="P55" s="13"/>
      <c r="Q55" s="13"/>
      <c r="R55" s="13"/>
      <c r="S55" s="1"/>
    </row>
    <row r="56" spans="1:23" s="293" customFormat="1" ht="18.75" customHeight="1" x14ac:dyDescent="0.2">
      <c r="A56" s="292"/>
      <c r="B56" s="298">
        <v>1</v>
      </c>
      <c r="C56" s="169" t="s">
        <v>229</v>
      </c>
      <c r="D56" s="299">
        <v>33</v>
      </c>
      <c r="E56" s="300"/>
      <c r="F56" s="299">
        <v>0</v>
      </c>
      <c r="G56" s="300"/>
      <c r="H56" s="299">
        <f t="shared" ref="H56:H66" si="3">+D56+F56</f>
        <v>33</v>
      </c>
      <c r="I56" s="300"/>
      <c r="J56" s="301">
        <v>947.92000000000007</v>
      </c>
      <c r="K56" s="300"/>
      <c r="L56" s="302">
        <f>J56/H56</f>
        <v>28.724848484848486</v>
      </c>
      <c r="M56" s="303"/>
      <c r="N56" s="304"/>
      <c r="O56" s="297"/>
      <c r="P56" s="297"/>
      <c r="Q56" s="297"/>
      <c r="R56" s="292"/>
      <c r="T56" s="305"/>
      <c r="U56" s="305"/>
      <c r="V56" s="305"/>
      <c r="W56" s="305"/>
    </row>
    <row r="57" spans="1:23" s="293" customFormat="1" ht="18.75" customHeight="1" x14ac:dyDescent="0.2">
      <c r="A57" s="292"/>
      <c r="B57" s="298">
        <v>2</v>
      </c>
      <c r="C57" s="306" t="s">
        <v>64</v>
      </c>
      <c r="D57" s="299">
        <v>2</v>
      </c>
      <c r="E57" s="300"/>
      <c r="F57" s="299">
        <v>0</v>
      </c>
      <c r="G57" s="300"/>
      <c r="H57" s="299">
        <f t="shared" si="3"/>
        <v>2</v>
      </c>
      <c r="I57" s="300"/>
      <c r="J57" s="301">
        <v>141.89999999999998</v>
      </c>
      <c r="K57" s="300"/>
      <c r="L57" s="302">
        <f>J57/H57</f>
        <v>70.949999999999989</v>
      </c>
      <c r="M57" s="303"/>
      <c r="N57" s="304"/>
      <c r="O57" s="297"/>
      <c r="P57" s="297"/>
      <c r="Q57" s="297"/>
      <c r="R57" s="292"/>
      <c r="T57" s="305"/>
      <c r="U57" s="305"/>
      <c r="V57" s="305"/>
      <c r="W57" s="305"/>
    </row>
    <row r="58" spans="1:23" s="293" customFormat="1" ht="18.75" customHeight="1" x14ac:dyDescent="0.2">
      <c r="A58" s="292"/>
      <c r="B58" s="298">
        <v>3</v>
      </c>
      <c r="C58" s="169" t="s">
        <v>233</v>
      </c>
      <c r="D58" s="299">
        <v>95</v>
      </c>
      <c r="E58" s="300"/>
      <c r="F58" s="299">
        <v>0</v>
      </c>
      <c r="G58" s="300"/>
      <c r="H58" s="299">
        <f t="shared" si="3"/>
        <v>95</v>
      </c>
      <c r="I58" s="300"/>
      <c r="J58" s="301">
        <v>1012.2799999999999</v>
      </c>
      <c r="K58" s="300"/>
      <c r="L58" s="302">
        <f>J58/H58</f>
        <v>10.65557894736842</v>
      </c>
      <c r="M58" s="303"/>
      <c r="N58" s="304"/>
      <c r="O58" s="297"/>
      <c r="P58" s="297"/>
      <c r="Q58" s="297"/>
      <c r="R58" s="292"/>
      <c r="S58" s="307"/>
      <c r="T58" s="305"/>
      <c r="U58" s="305"/>
      <c r="V58" s="305"/>
      <c r="W58" s="305"/>
    </row>
    <row r="59" spans="1:23" s="293" customFormat="1" ht="18.75" customHeight="1" x14ac:dyDescent="0.2">
      <c r="A59" s="292"/>
      <c r="B59" s="298">
        <v>4</v>
      </c>
      <c r="C59" s="169" t="s">
        <v>29</v>
      </c>
      <c r="D59" s="299">
        <v>110</v>
      </c>
      <c r="E59" s="300"/>
      <c r="F59" s="301">
        <v>0</v>
      </c>
      <c r="G59" s="300"/>
      <c r="H59" s="301">
        <f t="shared" si="3"/>
        <v>110</v>
      </c>
      <c r="I59" s="300"/>
      <c r="J59" s="301">
        <v>389.61</v>
      </c>
      <c r="K59" s="300"/>
      <c r="L59" s="302">
        <f>J59/H59</f>
        <v>3.5419090909090909</v>
      </c>
      <c r="M59" s="303"/>
      <c r="N59" s="304"/>
      <c r="O59" s="297"/>
      <c r="P59" s="297"/>
      <c r="Q59" s="297"/>
      <c r="R59" s="292"/>
      <c r="T59" s="305"/>
      <c r="U59" s="305"/>
      <c r="V59" s="305"/>
      <c r="W59" s="305"/>
    </row>
    <row r="60" spans="1:23" s="293" customFormat="1" ht="18.75" customHeight="1" x14ac:dyDescent="0.2">
      <c r="A60" s="292"/>
      <c r="B60" s="298">
        <v>5</v>
      </c>
      <c r="C60" s="169" t="s">
        <v>24</v>
      </c>
      <c r="D60" s="299">
        <v>1</v>
      </c>
      <c r="E60" s="300"/>
      <c r="F60" s="299">
        <v>16</v>
      </c>
      <c r="G60" s="300"/>
      <c r="H60" s="299">
        <f t="shared" si="3"/>
        <v>17</v>
      </c>
      <c r="I60" s="300"/>
      <c r="J60" s="301">
        <v>2474.64</v>
      </c>
      <c r="K60" s="300"/>
      <c r="L60" s="302">
        <f>J60/H60</f>
        <v>145.56705882352941</v>
      </c>
      <c r="M60" s="303"/>
      <c r="N60" s="304"/>
      <c r="O60" s="297"/>
      <c r="P60" s="297"/>
      <c r="Q60" s="297"/>
      <c r="R60" s="292"/>
      <c r="T60" s="305"/>
      <c r="U60" s="305"/>
      <c r="V60" s="305"/>
      <c r="W60" s="305"/>
    </row>
    <row r="61" spans="1:23" s="293" customFormat="1" ht="18.75" customHeight="1" x14ac:dyDescent="0.2">
      <c r="A61" s="292"/>
      <c r="B61" s="298">
        <v>6</v>
      </c>
      <c r="C61" s="169" t="s">
        <v>161</v>
      </c>
      <c r="D61" s="299">
        <v>0</v>
      </c>
      <c r="E61" s="300"/>
      <c r="F61" s="299">
        <v>0</v>
      </c>
      <c r="G61" s="300"/>
      <c r="H61" s="301">
        <f t="shared" si="3"/>
        <v>0</v>
      </c>
      <c r="I61" s="300"/>
      <c r="J61" s="301">
        <v>351.40000000000003</v>
      </c>
      <c r="K61" s="300"/>
      <c r="L61" s="308" t="s">
        <v>98</v>
      </c>
      <c r="M61" s="303"/>
      <c r="N61" s="304"/>
      <c r="O61" s="297"/>
      <c r="P61" s="297"/>
      <c r="Q61" s="297"/>
      <c r="R61" s="292"/>
      <c r="T61" s="305"/>
      <c r="U61" s="305"/>
      <c r="V61" s="305"/>
      <c r="W61" s="305"/>
    </row>
    <row r="62" spans="1:23" s="293" customFormat="1" ht="18.75" customHeight="1" x14ac:dyDescent="0.2">
      <c r="A62" s="292"/>
      <c r="B62" s="298">
        <v>7</v>
      </c>
      <c r="C62" s="309" t="s">
        <v>65</v>
      </c>
      <c r="D62" s="299">
        <v>22</v>
      </c>
      <c r="E62" s="300"/>
      <c r="F62" s="299">
        <v>0</v>
      </c>
      <c r="G62" s="300"/>
      <c r="H62" s="299">
        <f t="shared" si="3"/>
        <v>22</v>
      </c>
      <c r="I62" s="300"/>
      <c r="J62" s="301">
        <v>393.06299999999999</v>
      </c>
      <c r="K62" s="300"/>
      <c r="L62" s="302">
        <f>J62/H62</f>
        <v>17.866499999999998</v>
      </c>
      <c r="M62" s="303"/>
      <c r="N62" s="304"/>
      <c r="O62" s="297"/>
      <c r="P62" s="297"/>
      <c r="Q62" s="297"/>
      <c r="R62" s="292"/>
      <c r="T62" s="305"/>
      <c r="U62" s="305"/>
      <c r="V62" s="305"/>
      <c r="W62" s="305"/>
    </row>
    <row r="63" spans="1:23" s="293" customFormat="1" ht="18.75" customHeight="1" x14ac:dyDescent="0.2">
      <c r="A63" s="292"/>
      <c r="B63" s="298">
        <v>8</v>
      </c>
      <c r="C63" s="169" t="s">
        <v>66</v>
      </c>
      <c r="D63" s="299">
        <v>1</v>
      </c>
      <c r="E63" s="300"/>
      <c r="F63" s="299">
        <v>4</v>
      </c>
      <c r="G63" s="300"/>
      <c r="H63" s="299">
        <f t="shared" si="3"/>
        <v>5</v>
      </c>
      <c r="I63" s="300"/>
      <c r="J63" s="301">
        <v>392.71000000000004</v>
      </c>
      <c r="K63" s="300"/>
      <c r="L63" s="302">
        <f>J63/H63</f>
        <v>78.542000000000002</v>
      </c>
      <c r="M63" s="303"/>
      <c r="N63" s="304"/>
      <c r="O63" s="297"/>
      <c r="P63" s="297"/>
      <c r="Q63" s="297"/>
      <c r="R63" s="292"/>
      <c r="T63" s="305"/>
      <c r="U63" s="305"/>
      <c r="V63" s="305"/>
      <c r="W63" s="305"/>
    </row>
    <row r="64" spans="1:23" s="293" customFormat="1" ht="18.75" customHeight="1" x14ac:dyDescent="0.2">
      <c r="A64" s="292"/>
      <c r="B64" s="298">
        <v>9</v>
      </c>
      <c r="C64" s="169" t="s">
        <v>67</v>
      </c>
      <c r="D64" s="299">
        <v>378</v>
      </c>
      <c r="E64" s="300"/>
      <c r="F64" s="299">
        <v>143</v>
      </c>
      <c r="G64" s="300"/>
      <c r="H64" s="299">
        <f t="shared" si="3"/>
        <v>521</v>
      </c>
      <c r="I64" s="300"/>
      <c r="J64" s="301">
        <v>4911.6189999999997</v>
      </c>
      <c r="K64" s="300"/>
      <c r="L64" s="302">
        <f>J64/H64</f>
        <v>9.4272917466410746</v>
      </c>
      <c r="M64" s="303"/>
      <c r="N64" s="304"/>
      <c r="O64" s="297"/>
      <c r="P64" s="297"/>
      <c r="Q64" s="297"/>
      <c r="R64" s="292"/>
      <c r="T64" s="305"/>
      <c r="U64" s="305"/>
      <c r="V64" s="305"/>
      <c r="W64" s="305"/>
    </row>
    <row r="65" spans="1:28" s="293" customFormat="1" ht="18.75" customHeight="1" x14ac:dyDescent="0.2">
      <c r="A65" s="292"/>
      <c r="B65" s="298">
        <v>10</v>
      </c>
      <c r="C65" s="169" t="s">
        <v>159</v>
      </c>
      <c r="D65" s="299">
        <v>22</v>
      </c>
      <c r="E65" s="300"/>
      <c r="F65" s="299">
        <v>5</v>
      </c>
      <c r="G65" s="310"/>
      <c r="H65" s="299">
        <f t="shared" si="3"/>
        <v>27</v>
      </c>
      <c r="I65" s="310"/>
      <c r="J65" s="301">
        <v>534.42999999999995</v>
      </c>
      <c r="K65" s="311"/>
      <c r="L65" s="302">
        <f>J65/H65</f>
        <v>19.793703703703702</v>
      </c>
      <c r="M65" s="303"/>
      <c r="N65" s="304"/>
      <c r="O65" s="297"/>
      <c r="P65" s="312"/>
      <c r="Q65" s="297"/>
      <c r="R65" s="292"/>
      <c r="T65" s="305"/>
      <c r="U65" s="305"/>
      <c r="V65" s="305"/>
      <c r="W65" s="305"/>
    </row>
    <row r="66" spans="1:28" s="293" customFormat="1" ht="18.75" customHeight="1" thickBot="1" x14ac:dyDescent="0.25">
      <c r="A66" s="292"/>
      <c r="B66" s="298">
        <v>11</v>
      </c>
      <c r="C66" s="313" t="s">
        <v>202</v>
      </c>
      <c r="D66" s="299">
        <v>2</v>
      </c>
      <c r="E66" s="300"/>
      <c r="F66" s="299">
        <v>0</v>
      </c>
      <c r="G66" s="314"/>
      <c r="H66" s="301">
        <f t="shared" si="3"/>
        <v>2</v>
      </c>
      <c r="I66" s="314"/>
      <c r="J66" s="301">
        <v>406.04</v>
      </c>
      <c r="K66" s="311"/>
      <c r="L66" s="302">
        <f>J66/H66</f>
        <v>203.02</v>
      </c>
      <c r="M66" s="303"/>
      <c r="N66" s="310"/>
      <c r="O66" s="297"/>
      <c r="P66" s="312"/>
      <c r="Q66" s="297"/>
      <c r="R66" s="292"/>
      <c r="T66" s="305"/>
      <c r="U66" s="305"/>
      <c r="V66" s="305"/>
      <c r="W66" s="305"/>
    </row>
    <row r="67" spans="1:28" s="293" customFormat="1" ht="18.75" customHeight="1" thickTop="1" thickBot="1" x14ac:dyDescent="0.25">
      <c r="A67" s="292"/>
      <c r="B67" s="263" t="s">
        <v>14</v>
      </c>
      <c r="C67" s="264"/>
      <c r="D67" s="315">
        <f>SUM(D56:D66)</f>
        <v>666</v>
      </c>
      <c r="E67" s="316"/>
      <c r="F67" s="315">
        <f>SUM(F56:F66)</f>
        <v>168</v>
      </c>
      <c r="G67" s="316"/>
      <c r="H67" s="315">
        <f>SUM(H56:H66)</f>
        <v>834</v>
      </c>
      <c r="I67" s="316"/>
      <c r="J67" s="315">
        <f>+SUM(J56:J66)</f>
        <v>11955.612000000001</v>
      </c>
      <c r="K67" s="317"/>
      <c r="L67" s="318">
        <f>J67/D67</f>
        <v>17.95136936936937</v>
      </c>
      <c r="M67" s="319"/>
      <c r="N67" s="297"/>
      <c r="O67" s="297"/>
      <c r="P67" s="312"/>
      <c r="Q67" s="297"/>
      <c r="R67" s="292"/>
      <c r="T67" s="305"/>
      <c r="U67" s="305"/>
      <c r="V67" s="305"/>
      <c r="W67" s="305"/>
    </row>
    <row r="68" spans="1:28" s="293" customFormat="1" ht="18.75" customHeight="1" x14ac:dyDescent="0.2">
      <c r="A68" s="292"/>
      <c r="B68" s="320" t="s">
        <v>95</v>
      </c>
      <c r="C68" s="297"/>
      <c r="D68" s="297"/>
      <c r="E68" s="297"/>
      <c r="F68" s="297"/>
      <c r="G68" s="297"/>
      <c r="H68" s="297"/>
      <c r="I68" s="297"/>
      <c r="J68" s="321"/>
      <c r="K68" s="297"/>
      <c r="L68" s="297"/>
      <c r="M68" s="297"/>
      <c r="N68" s="297"/>
      <c r="O68" s="297"/>
      <c r="P68" s="297"/>
      <c r="Q68" s="297"/>
      <c r="R68" s="292"/>
      <c r="T68" s="305"/>
      <c r="U68" s="305"/>
      <c r="V68" s="305"/>
      <c r="W68" s="305"/>
    </row>
    <row r="69" spans="1:28" x14ac:dyDescent="0.2">
      <c r="A69" s="13"/>
      <c r="C69" s="131"/>
      <c r="D69" s="131"/>
      <c r="E69" s="131"/>
      <c r="F69" s="131"/>
      <c r="G69" s="131"/>
      <c r="H69" s="131"/>
      <c r="I69" s="131"/>
      <c r="J69" s="158"/>
      <c r="K69" s="131"/>
      <c r="L69" s="131"/>
      <c r="M69" s="131"/>
      <c r="N69" s="131"/>
      <c r="O69" s="131"/>
      <c r="P69" s="131"/>
      <c r="Q69" s="131"/>
    </row>
    <row r="70" spans="1:28" x14ac:dyDescent="0.2">
      <c r="A70" s="13"/>
      <c r="B70" s="159"/>
      <c r="C70" s="131"/>
      <c r="D70" s="131"/>
      <c r="E70" s="131"/>
      <c r="F70" s="131"/>
      <c r="G70" s="131"/>
      <c r="H70" s="131"/>
      <c r="I70" s="131"/>
      <c r="J70" s="158"/>
      <c r="K70" s="131"/>
      <c r="L70" s="131"/>
      <c r="M70" s="131"/>
      <c r="N70" s="131"/>
      <c r="O70" s="131"/>
      <c r="P70" s="131"/>
      <c r="Q70" s="131"/>
      <c r="R70" s="13"/>
    </row>
    <row r="71" spans="1:28" x14ac:dyDescent="0.2">
      <c r="A71" s="13"/>
      <c r="B71" s="13"/>
      <c r="C71" s="13"/>
      <c r="D71" s="13"/>
      <c r="E71" s="13"/>
      <c r="F71" s="13"/>
      <c r="G71" s="13"/>
      <c r="H71" s="13"/>
      <c r="I71" s="13"/>
      <c r="J71" s="42"/>
      <c r="K71" s="13"/>
      <c r="L71" s="13"/>
      <c r="M71" s="13"/>
      <c r="N71" s="13"/>
      <c r="O71" s="13"/>
      <c r="P71" s="13"/>
      <c r="Q71" s="13"/>
      <c r="R71" s="13"/>
    </row>
    <row r="72" spans="1:28" x14ac:dyDescent="0.2">
      <c r="A72" s="13"/>
      <c r="B72" s="13"/>
      <c r="C72" s="13"/>
      <c r="D72" s="13"/>
      <c r="E72" s="13"/>
      <c r="F72" s="13"/>
      <c r="G72" s="13"/>
      <c r="H72" s="13"/>
      <c r="I72" s="13"/>
      <c r="J72" s="42"/>
      <c r="K72" s="13"/>
      <c r="L72" s="13"/>
      <c r="M72" s="13"/>
      <c r="N72" s="13"/>
      <c r="O72" s="13"/>
      <c r="P72" s="13"/>
      <c r="Q72" s="13"/>
      <c r="R72" s="13"/>
      <c r="T72" s="127"/>
      <c r="U72" s="127"/>
      <c r="V72" s="127"/>
      <c r="W72" s="127"/>
      <c r="X72" s="127"/>
      <c r="Y72" s="127"/>
      <c r="Z72" s="127"/>
      <c r="AA72" s="127"/>
      <c r="AB72" s="127"/>
    </row>
    <row r="73" spans="1:28" x14ac:dyDescent="0.2">
      <c r="A73" s="13"/>
      <c r="B73" s="13"/>
      <c r="C73" s="13"/>
      <c r="D73" s="42"/>
      <c r="E73" s="13"/>
      <c r="F73" s="42"/>
      <c r="G73" s="13"/>
      <c r="H73" s="4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98"/>
      <c r="T73" s="127"/>
      <c r="U73" s="127"/>
      <c r="V73" s="127"/>
      <c r="W73" s="127"/>
      <c r="X73" s="127"/>
      <c r="Y73" s="127"/>
      <c r="Z73" s="127"/>
      <c r="AA73" s="127"/>
      <c r="AB73" s="127"/>
    </row>
    <row r="74" spans="1:28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98"/>
      <c r="T74" s="127"/>
      <c r="U74" s="127"/>
      <c r="V74" s="127"/>
      <c r="W74" s="127"/>
      <c r="X74" s="127"/>
      <c r="Y74" s="127"/>
      <c r="Z74" s="127"/>
      <c r="AA74" s="127"/>
      <c r="AB74" s="127"/>
    </row>
    <row r="75" spans="1:28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98"/>
      <c r="T75" s="127"/>
      <c r="U75" s="127"/>
      <c r="V75" s="127"/>
      <c r="W75" s="127"/>
      <c r="X75" s="127"/>
      <c r="Y75" s="127"/>
      <c r="Z75" s="127"/>
      <c r="AA75" s="127"/>
      <c r="AB75" s="127"/>
    </row>
    <row r="76" spans="1:28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98"/>
      <c r="T76" s="160"/>
      <c r="U76" s="130"/>
      <c r="V76" s="160"/>
      <c r="W76" s="127"/>
      <c r="X76" s="127"/>
      <c r="Y76" s="127"/>
      <c r="Z76" s="127"/>
      <c r="AA76" s="127"/>
      <c r="AB76" s="127"/>
    </row>
    <row r="77" spans="1:28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T77" s="130"/>
      <c r="U77" s="130"/>
      <c r="V77" s="130"/>
      <c r="W77" s="127"/>
      <c r="X77" s="127"/>
      <c r="Y77" s="127"/>
      <c r="Z77" s="127"/>
      <c r="AA77" s="127"/>
      <c r="AB77" s="127"/>
    </row>
    <row r="78" spans="1:28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T78" s="165" t="s">
        <v>12</v>
      </c>
      <c r="U78" s="165" t="s">
        <v>153</v>
      </c>
      <c r="V78" s="165" t="s">
        <v>154</v>
      </c>
      <c r="W78" s="166"/>
      <c r="X78" s="127"/>
      <c r="Y78" s="127"/>
      <c r="Z78" s="127"/>
      <c r="AA78" s="127"/>
      <c r="AB78" s="127"/>
    </row>
    <row r="79" spans="1:28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T79" s="127" t="s">
        <v>190</v>
      </c>
      <c r="U79" s="127" t="s">
        <v>113</v>
      </c>
      <c r="V79" s="127">
        <v>5781</v>
      </c>
      <c r="W79" s="167">
        <f t="shared" ref="W79:W97" si="4">+V79/$V$98</f>
        <v>0.36852170587110344</v>
      </c>
      <c r="X79" s="127"/>
      <c r="Y79" s="127"/>
      <c r="Z79" s="127" t="s">
        <v>2</v>
      </c>
      <c r="AA79" s="127" t="s">
        <v>16</v>
      </c>
      <c r="AB79" s="127"/>
    </row>
    <row r="80" spans="1:28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T80" s="127" t="s">
        <v>27</v>
      </c>
      <c r="U80" s="127" t="s">
        <v>117</v>
      </c>
      <c r="V80" s="127">
        <v>4601</v>
      </c>
      <c r="W80" s="167">
        <f t="shared" si="4"/>
        <v>0.29330018486644993</v>
      </c>
      <c r="X80" s="127"/>
      <c r="Y80" s="127"/>
      <c r="Z80" s="127" t="s">
        <v>105</v>
      </c>
      <c r="AA80" s="127" t="s">
        <v>107</v>
      </c>
      <c r="AB80" s="127"/>
    </row>
    <row r="81" spans="1:28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T81" s="127" t="s">
        <v>2</v>
      </c>
      <c r="U81" s="127" t="s">
        <v>16</v>
      </c>
      <c r="V81" s="127">
        <v>1757</v>
      </c>
      <c r="W81" s="167">
        <f t="shared" si="4"/>
        <v>0.11200356983489514</v>
      </c>
      <c r="X81" s="127"/>
      <c r="Y81" s="127"/>
      <c r="Z81" s="127" t="s">
        <v>85</v>
      </c>
      <c r="AA81" s="127" t="s">
        <v>120</v>
      </c>
      <c r="AB81" s="127"/>
    </row>
    <row r="82" spans="1:28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T82" s="127"/>
      <c r="U82" s="127"/>
      <c r="V82" s="127"/>
      <c r="W82" s="167"/>
      <c r="X82" s="127"/>
      <c r="Y82" s="127"/>
      <c r="Z82" s="127"/>
      <c r="AA82" s="127"/>
      <c r="AB82" s="127"/>
    </row>
    <row r="83" spans="1:28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T83" s="127"/>
      <c r="U83" s="127"/>
      <c r="V83" s="127"/>
      <c r="W83" s="167"/>
      <c r="X83" s="127"/>
      <c r="Y83" s="127"/>
      <c r="Z83" s="127"/>
      <c r="AA83" s="127"/>
      <c r="AB83" s="127"/>
    </row>
    <row r="84" spans="1:28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T84" s="127"/>
      <c r="U84" s="127"/>
      <c r="V84" s="127"/>
      <c r="W84" s="167"/>
      <c r="X84" s="127"/>
      <c r="Y84" s="127"/>
      <c r="Z84" s="127"/>
      <c r="AA84" s="127"/>
      <c r="AB84" s="127"/>
    </row>
    <row r="85" spans="1:28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T85" s="127" t="s">
        <v>53</v>
      </c>
      <c r="U85" s="127" t="s">
        <v>60</v>
      </c>
      <c r="V85" s="127">
        <v>770</v>
      </c>
      <c r="W85" s="167">
        <f t="shared" si="4"/>
        <v>4.9085229808121376E-2</v>
      </c>
      <c r="X85" s="127"/>
      <c r="Y85" s="127"/>
      <c r="Z85" s="127" t="s">
        <v>4</v>
      </c>
      <c r="AA85" s="127" t="s">
        <v>108</v>
      </c>
      <c r="AB85" s="127"/>
    </row>
    <row r="86" spans="1:28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T86" s="127" t="s">
        <v>72</v>
      </c>
      <c r="U86" s="127" t="s">
        <v>114</v>
      </c>
      <c r="V86" s="127">
        <v>727</v>
      </c>
      <c r="W86" s="167">
        <f t="shared" si="4"/>
        <v>4.634410658507044E-2</v>
      </c>
      <c r="X86" s="127"/>
      <c r="Y86" s="127"/>
      <c r="Z86" s="127" t="s">
        <v>8</v>
      </c>
      <c r="AA86" s="127" t="s">
        <v>63</v>
      </c>
      <c r="AB86" s="127"/>
    </row>
    <row r="87" spans="1:28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T87" s="127" t="s">
        <v>6</v>
      </c>
      <c r="U87" s="127" t="s">
        <v>17</v>
      </c>
      <c r="V87" s="127">
        <v>354</v>
      </c>
      <c r="W87" s="167">
        <f t="shared" si="4"/>
        <v>2.256645630139606E-2</v>
      </c>
      <c r="X87" s="127"/>
      <c r="Y87" s="127"/>
      <c r="Z87" s="127" t="s">
        <v>27</v>
      </c>
      <c r="AA87" s="127" t="s">
        <v>117</v>
      </c>
      <c r="AB87" s="127"/>
    </row>
    <row r="88" spans="1:28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T88" s="127" t="s">
        <v>5</v>
      </c>
      <c r="U88" s="127" t="s">
        <v>118</v>
      </c>
      <c r="V88" s="127">
        <v>333</v>
      </c>
      <c r="W88" s="167">
        <f t="shared" si="4"/>
        <v>2.1227768215720023E-2</v>
      </c>
      <c r="X88" s="127"/>
      <c r="Y88" s="127"/>
      <c r="Z88" s="127" t="s">
        <v>53</v>
      </c>
      <c r="AA88" s="127" t="s">
        <v>60</v>
      </c>
      <c r="AB88" s="127"/>
    </row>
    <row r="89" spans="1:28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T89" s="127" t="s">
        <v>8</v>
      </c>
      <c r="U89" s="127" t="s">
        <v>63</v>
      </c>
      <c r="V89" s="127">
        <v>322</v>
      </c>
      <c r="W89" s="167">
        <f t="shared" si="4"/>
        <v>2.0526550647032574E-2</v>
      </c>
      <c r="X89" s="127"/>
      <c r="Y89" s="127"/>
      <c r="Z89" s="127" t="s">
        <v>6</v>
      </c>
      <c r="AA89" s="127" t="s">
        <v>17</v>
      </c>
      <c r="AB89" s="127"/>
    </row>
    <row r="90" spans="1:28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T90" s="127" t="s">
        <v>7</v>
      </c>
      <c r="U90" s="127" t="s">
        <v>109</v>
      </c>
      <c r="V90" s="127">
        <v>280</v>
      </c>
      <c r="W90" s="167">
        <f t="shared" si="4"/>
        <v>1.7849174475680501E-2</v>
      </c>
      <c r="X90" s="127"/>
      <c r="Y90" s="127"/>
      <c r="Z90" s="127" t="s">
        <v>5</v>
      </c>
      <c r="AA90" s="127" t="s">
        <v>118</v>
      </c>
      <c r="AB90" s="127"/>
    </row>
    <row r="91" spans="1:28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T91" s="127" t="s">
        <v>4</v>
      </c>
      <c r="U91" s="127" t="s">
        <v>108</v>
      </c>
      <c r="V91" s="127">
        <v>271</v>
      </c>
      <c r="W91" s="167">
        <f t="shared" si="4"/>
        <v>1.7275451010390769E-2</v>
      </c>
      <c r="X91" s="127"/>
      <c r="Y91" s="127"/>
      <c r="Z91" s="127" t="s">
        <v>54</v>
      </c>
      <c r="AA91" s="127" t="s">
        <v>99</v>
      </c>
      <c r="AB91" s="127"/>
    </row>
    <row r="92" spans="1:28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T92" s="127" t="s">
        <v>105</v>
      </c>
      <c r="U92" s="127" t="s">
        <v>107</v>
      </c>
      <c r="V92" s="127">
        <v>218</v>
      </c>
      <c r="W92" s="167">
        <f t="shared" si="4"/>
        <v>1.3896857270351247E-2</v>
      </c>
      <c r="X92" s="127"/>
      <c r="Y92" s="127"/>
      <c r="Z92" s="127" t="s">
        <v>3</v>
      </c>
      <c r="AA92" s="127" t="s">
        <v>110</v>
      </c>
      <c r="AB92" s="127"/>
    </row>
    <row r="93" spans="1:28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T93" s="127" t="s">
        <v>3</v>
      </c>
      <c r="U93" s="127" t="s">
        <v>110</v>
      </c>
      <c r="V93" s="127">
        <v>184</v>
      </c>
      <c r="W93" s="167">
        <f t="shared" si="4"/>
        <v>1.1729457512590042E-2</v>
      </c>
      <c r="X93" s="127"/>
      <c r="Y93" s="127"/>
      <c r="Z93" s="127" t="s">
        <v>102</v>
      </c>
      <c r="AA93" s="127" t="s">
        <v>116</v>
      </c>
      <c r="AB93" s="127"/>
    </row>
    <row r="94" spans="1:28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T94" s="127" t="s">
        <v>85</v>
      </c>
      <c r="U94" s="127" t="s">
        <v>120</v>
      </c>
      <c r="V94" s="127">
        <v>45</v>
      </c>
      <c r="W94" s="167">
        <f t="shared" si="4"/>
        <v>2.8686173264486519E-3</v>
      </c>
      <c r="X94" s="127"/>
      <c r="Y94" s="127"/>
      <c r="Z94" s="127" t="s">
        <v>7</v>
      </c>
      <c r="AA94" s="127" t="s">
        <v>109</v>
      </c>
      <c r="AB94" s="127"/>
    </row>
    <row r="95" spans="1:28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T95" s="127" t="s">
        <v>54</v>
      </c>
      <c r="U95" s="127" t="s">
        <v>99</v>
      </c>
      <c r="V95" s="127">
        <v>23</v>
      </c>
      <c r="W95" s="167">
        <f t="shared" si="4"/>
        <v>1.4661821890737553E-3</v>
      </c>
      <c r="X95" s="127"/>
      <c r="Y95" s="127"/>
      <c r="Z95" s="127" t="s">
        <v>103</v>
      </c>
      <c r="AA95" s="127" t="s">
        <v>112</v>
      </c>
      <c r="AB95" s="127"/>
    </row>
    <row r="96" spans="1:28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T96" s="127" t="s">
        <v>103</v>
      </c>
      <c r="U96" s="127" t="s">
        <v>112</v>
      </c>
      <c r="V96" s="127">
        <v>18</v>
      </c>
      <c r="W96" s="167">
        <f t="shared" si="4"/>
        <v>1.1474469305794606E-3</v>
      </c>
      <c r="X96" s="127"/>
      <c r="Y96" s="127"/>
      <c r="Z96" s="127" t="s">
        <v>72</v>
      </c>
      <c r="AA96" s="127" t="s">
        <v>114</v>
      </c>
      <c r="AB96" s="127"/>
    </row>
    <row r="97" spans="1:28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T97" s="127" t="s">
        <v>102</v>
      </c>
      <c r="U97" s="127" t="s">
        <v>116</v>
      </c>
      <c r="V97" s="127">
        <v>3</v>
      </c>
      <c r="W97" s="167">
        <f t="shared" si="4"/>
        <v>1.9124115509657678E-4</v>
      </c>
      <c r="X97" s="127"/>
      <c r="Y97" s="127"/>
      <c r="Z97" s="127" t="s">
        <v>231</v>
      </c>
      <c r="AA97" s="127" t="s">
        <v>113</v>
      </c>
      <c r="AB97" s="127"/>
    </row>
    <row r="98" spans="1:28" x14ac:dyDescent="0.2">
      <c r="T98" s="127"/>
      <c r="U98" s="127"/>
      <c r="V98" s="161">
        <f>SUM(V79:V97)</f>
        <v>15687</v>
      </c>
      <c r="W98" s="127"/>
      <c r="X98" s="127"/>
      <c r="Y98" s="127"/>
      <c r="Z98" s="127"/>
      <c r="AA98" s="127"/>
      <c r="AB98" s="127"/>
    </row>
    <row r="99" spans="1:28" x14ac:dyDescent="0.2">
      <c r="T99" s="130"/>
      <c r="U99" s="130"/>
      <c r="V99" s="130"/>
      <c r="W99" s="127"/>
      <c r="X99" s="127"/>
      <c r="Y99" s="127"/>
      <c r="Z99" s="127"/>
      <c r="AA99" s="127"/>
      <c r="AB99" s="127"/>
    </row>
    <row r="100" spans="1:28" x14ac:dyDescent="0.2">
      <c r="T100" s="130"/>
      <c r="U100" s="130"/>
      <c r="V100" s="130"/>
      <c r="W100" s="127"/>
      <c r="X100" s="127"/>
      <c r="Y100" s="127"/>
      <c r="Z100" s="127"/>
      <c r="AA100" s="127"/>
      <c r="AB100" s="127"/>
    </row>
    <row r="101" spans="1:28" x14ac:dyDescent="0.2">
      <c r="T101" s="130"/>
      <c r="U101" s="130"/>
      <c r="V101" s="130"/>
      <c r="W101" s="127"/>
      <c r="X101" s="127"/>
      <c r="Y101" s="127"/>
      <c r="Z101" s="127"/>
      <c r="AA101" s="127"/>
      <c r="AB101" s="127"/>
    </row>
    <row r="102" spans="1:28" x14ac:dyDescent="0.2">
      <c r="T102" s="130"/>
      <c r="U102" s="130"/>
      <c r="V102" s="130"/>
      <c r="W102" s="127"/>
      <c r="X102" s="127"/>
      <c r="Y102" s="127"/>
      <c r="Z102" s="127"/>
      <c r="AA102" s="127"/>
      <c r="AB102" s="127"/>
    </row>
    <row r="103" spans="1:28" x14ac:dyDescent="0.2">
      <c r="T103" s="130"/>
      <c r="U103" s="130"/>
      <c r="V103" s="130"/>
      <c r="W103" s="127"/>
      <c r="X103" s="127"/>
      <c r="Y103" s="127"/>
      <c r="Z103" s="127"/>
      <c r="AA103" s="127"/>
      <c r="AB103" s="127"/>
    </row>
    <row r="104" spans="1:28" x14ac:dyDescent="0.2">
      <c r="T104" s="127"/>
      <c r="U104" s="130"/>
      <c r="V104" s="130"/>
      <c r="W104" s="127"/>
      <c r="X104" s="127"/>
      <c r="Y104" s="127"/>
      <c r="Z104" s="127"/>
      <c r="AA104" s="127"/>
      <c r="AB104" s="127"/>
    </row>
    <row r="105" spans="1:28" x14ac:dyDescent="0.2">
      <c r="T105" s="127"/>
      <c r="U105" s="130"/>
      <c r="V105" s="130"/>
      <c r="W105" s="127"/>
      <c r="X105" s="127"/>
      <c r="Y105" s="127"/>
      <c r="Z105" s="127"/>
      <c r="AA105" s="127"/>
      <c r="AB105" s="127"/>
    </row>
    <row r="106" spans="1:28" x14ac:dyDescent="0.2">
      <c r="T106" s="127"/>
      <c r="U106" s="130"/>
      <c r="V106" s="130"/>
      <c r="W106" s="127"/>
      <c r="X106" s="127"/>
      <c r="Y106" s="127"/>
      <c r="Z106" s="127"/>
      <c r="AA106" s="127"/>
      <c r="AB106" s="127"/>
    </row>
    <row r="107" spans="1:28" x14ac:dyDescent="0.2">
      <c r="T107" s="127"/>
      <c r="U107" s="130"/>
      <c r="V107" s="130"/>
      <c r="W107" s="127"/>
      <c r="X107" s="127"/>
      <c r="Y107" s="127"/>
      <c r="Z107" s="127"/>
      <c r="AA107" s="127"/>
      <c r="AB107" s="127"/>
    </row>
    <row r="108" spans="1:28" x14ac:dyDescent="0.2">
      <c r="T108" s="127"/>
      <c r="U108" s="127"/>
      <c r="V108" s="127"/>
      <c r="W108" s="127"/>
      <c r="X108" s="127"/>
      <c r="Y108" s="127"/>
      <c r="Z108" s="127"/>
      <c r="AA108" s="127"/>
      <c r="AB108" s="127"/>
    </row>
    <row r="109" spans="1:28" x14ac:dyDescent="0.2">
      <c r="T109" s="127"/>
      <c r="U109" s="127"/>
      <c r="V109" s="127"/>
      <c r="W109" s="127"/>
      <c r="X109" s="127"/>
      <c r="Y109" s="127"/>
      <c r="Z109" s="127"/>
      <c r="AA109" s="127"/>
      <c r="AB109" s="127"/>
    </row>
    <row r="110" spans="1:28" x14ac:dyDescent="0.2">
      <c r="T110" s="127"/>
      <c r="U110" s="127"/>
      <c r="V110" s="127"/>
      <c r="W110" s="127"/>
      <c r="X110" s="127"/>
      <c r="Y110" s="127"/>
      <c r="Z110" s="127"/>
      <c r="AA110" s="127"/>
      <c r="AB110" s="127"/>
    </row>
    <row r="111" spans="1:28" x14ac:dyDescent="0.2">
      <c r="T111" s="161" t="s">
        <v>132</v>
      </c>
      <c r="U111" s="161" t="s">
        <v>170</v>
      </c>
      <c r="V111" s="162" t="s">
        <v>171</v>
      </c>
      <c r="W111" s="127"/>
      <c r="X111" s="127"/>
      <c r="Y111" s="127"/>
      <c r="Z111" s="127"/>
      <c r="AA111" s="127"/>
      <c r="AB111" s="127"/>
    </row>
    <row r="112" spans="1:28" x14ac:dyDescent="0.2">
      <c r="T112" s="127" t="s">
        <v>67</v>
      </c>
      <c r="U112" s="127" t="s">
        <v>169</v>
      </c>
      <c r="V112" s="127">
        <v>385</v>
      </c>
      <c r="W112" s="167">
        <f t="shared" ref="W112:W121" si="5">+V112/$W$123</f>
        <v>0.47589616810877627</v>
      </c>
      <c r="X112" s="127"/>
      <c r="Y112" s="127"/>
      <c r="Z112" s="127"/>
      <c r="AA112" s="127"/>
      <c r="AB112" s="127"/>
    </row>
    <row r="113" spans="20:28" x14ac:dyDescent="0.2">
      <c r="T113" s="130" t="s">
        <v>29</v>
      </c>
      <c r="U113" s="127" t="s">
        <v>30</v>
      </c>
      <c r="V113" s="127">
        <v>250</v>
      </c>
      <c r="W113" s="167">
        <f t="shared" si="5"/>
        <v>0.30902348578491967</v>
      </c>
      <c r="X113" s="127"/>
      <c r="Y113" s="127"/>
      <c r="Z113" s="127"/>
      <c r="AA113" s="127"/>
      <c r="AB113" s="127"/>
    </row>
    <row r="114" spans="20:28" x14ac:dyDescent="0.2">
      <c r="T114" s="130" t="s">
        <v>158</v>
      </c>
      <c r="U114" s="127" t="s">
        <v>162</v>
      </c>
      <c r="V114" s="127">
        <v>95</v>
      </c>
      <c r="W114" s="167">
        <f t="shared" si="5"/>
        <v>0.11742892459826947</v>
      </c>
      <c r="X114" s="127"/>
      <c r="Y114" s="127"/>
      <c r="Z114" s="127"/>
      <c r="AA114" s="127"/>
      <c r="AB114" s="127"/>
    </row>
    <row r="115" spans="20:28" x14ac:dyDescent="0.2">
      <c r="T115" s="130" t="s">
        <v>157</v>
      </c>
      <c r="U115" s="127" t="s">
        <v>163</v>
      </c>
      <c r="V115" s="127">
        <v>33</v>
      </c>
      <c r="W115" s="167">
        <f t="shared" si="5"/>
        <v>4.0791100123609397E-2</v>
      </c>
      <c r="X115" s="127"/>
      <c r="Y115" s="127"/>
      <c r="Z115" s="127"/>
      <c r="AA115" s="127"/>
      <c r="AB115" s="127"/>
    </row>
    <row r="116" spans="20:28" x14ac:dyDescent="0.2">
      <c r="T116" s="127" t="s">
        <v>65</v>
      </c>
      <c r="U116" s="127" t="s">
        <v>167</v>
      </c>
      <c r="V116" s="127">
        <v>22</v>
      </c>
      <c r="W116" s="167">
        <f t="shared" si="5"/>
        <v>2.7194066749072928E-2</v>
      </c>
      <c r="X116" s="127"/>
      <c r="Y116" s="127"/>
      <c r="Z116" s="127"/>
      <c r="AA116" s="127"/>
      <c r="AB116" s="127"/>
    </row>
    <row r="117" spans="20:28" x14ac:dyDescent="0.2">
      <c r="T117" s="127" t="s">
        <v>159</v>
      </c>
      <c r="U117" s="127" t="s">
        <v>100</v>
      </c>
      <c r="V117" s="127">
        <v>17</v>
      </c>
      <c r="W117" s="167">
        <f t="shared" si="5"/>
        <v>2.1013597033374538E-2</v>
      </c>
      <c r="X117" s="127"/>
      <c r="Y117" s="127"/>
      <c r="Z117" s="127"/>
      <c r="AA117" s="127"/>
      <c r="AB117" s="127"/>
    </row>
    <row r="118" spans="20:28" x14ac:dyDescent="0.2">
      <c r="T118" s="130" t="s">
        <v>64</v>
      </c>
      <c r="U118" s="127" t="s">
        <v>164</v>
      </c>
      <c r="V118" s="127">
        <v>2</v>
      </c>
      <c r="W118" s="167">
        <f t="shared" si="5"/>
        <v>2.472187886279357E-3</v>
      </c>
      <c r="X118" s="127"/>
      <c r="Y118" s="127"/>
      <c r="Z118" s="127"/>
      <c r="AA118" s="127"/>
      <c r="AB118" s="127"/>
    </row>
    <row r="119" spans="20:28" x14ac:dyDescent="0.2">
      <c r="T119" s="127" t="s">
        <v>24</v>
      </c>
      <c r="U119" s="127" t="s">
        <v>165</v>
      </c>
      <c r="V119" s="127">
        <v>2</v>
      </c>
      <c r="W119" s="167">
        <f t="shared" si="5"/>
        <v>2.472187886279357E-3</v>
      </c>
      <c r="X119" s="127"/>
      <c r="Y119" s="127"/>
      <c r="Z119" s="127"/>
      <c r="AA119" s="127"/>
      <c r="AB119" s="127"/>
    </row>
    <row r="120" spans="20:28" x14ac:dyDescent="0.2">
      <c r="T120" s="127" t="s">
        <v>160</v>
      </c>
      <c r="U120" s="127" t="s">
        <v>90</v>
      </c>
      <c r="V120" s="127">
        <v>2</v>
      </c>
      <c r="W120" s="167">
        <f t="shared" si="5"/>
        <v>2.472187886279357E-3</v>
      </c>
      <c r="X120" s="127"/>
      <c r="Y120" s="127"/>
      <c r="Z120" s="127"/>
      <c r="AA120" s="127"/>
      <c r="AB120" s="127"/>
    </row>
    <row r="121" spans="20:28" x14ac:dyDescent="0.2">
      <c r="T121" s="127" t="s">
        <v>66</v>
      </c>
      <c r="U121" s="127" t="s">
        <v>168</v>
      </c>
      <c r="V121" s="127">
        <v>1</v>
      </c>
      <c r="W121" s="167">
        <f t="shared" si="5"/>
        <v>1.2360939431396785E-3</v>
      </c>
      <c r="X121" s="127"/>
      <c r="Y121" s="127"/>
      <c r="Z121" s="127"/>
      <c r="AA121" s="127"/>
      <c r="AB121" s="127"/>
    </row>
    <row r="122" spans="20:28" x14ac:dyDescent="0.2">
      <c r="T122" s="127" t="s">
        <v>161</v>
      </c>
      <c r="U122" s="127" t="s">
        <v>166</v>
      </c>
      <c r="V122" s="127">
        <v>0</v>
      </c>
      <c r="W122" s="127"/>
      <c r="X122" s="127"/>
      <c r="Y122" s="127"/>
      <c r="Z122" s="127"/>
      <c r="AA122" s="127"/>
      <c r="AB122" s="127"/>
    </row>
    <row r="123" spans="20:28" x14ac:dyDescent="0.2">
      <c r="T123" s="127"/>
      <c r="U123" s="127"/>
      <c r="V123" s="127"/>
      <c r="W123" s="130">
        <f>SUM(V112:V122)</f>
        <v>809</v>
      </c>
      <c r="X123" s="127"/>
      <c r="Y123" s="127"/>
      <c r="Z123" s="127"/>
      <c r="AA123" s="127"/>
      <c r="AB123" s="127"/>
    </row>
    <row r="124" spans="20:28" x14ac:dyDescent="0.2">
      <c r="T124" s="127"/>
      <c r="U124" s="127"/>
      <c r="V124" s="127"/>
      <c r="W124" s="127"/>
      <c r="X124" s="127"/>
      <c r="Y124" s="127"/>
      <c r="Z124" s="127"/>
      <c r="AA124" s="127"/>
      <c r="AB124" s="127"/>
    </row>
    <row r="125" spans="20:28" x14ac:dyDescent="0.2">
      <c r="T125" s="255"/>
      <c r="U125" s="255"/>
      <c r="V125" s="255"/>
      <c r="W125" s="127"/>
      <c r="X125" s="127"/>
      <c r="Y125" s="127"/>
      <c r="Z125" s="127"/>
      <c r="AA125" s="127"/>
      <c r="AB125" s="127"/>
    </row>
    <row r="126" spans="20:28" x14ac:dyDescent="0.2">
      <c r="T126" s="130"/>
      <c r="U126" s="163"/>
      <c r="V126" s="164"/>
      <c r="W126" s="127"/>
      <c r="X126" s="127"/>
      <c r="Y126" s="127"/>
      <c r="Z126" s="127"/>
      <c r="AA126" s="127"/>
      <c r="AB126" s="127"/>
    </row>
    <row r="127" spans="20:28" x14ac:dyDescent="0.2">
      <c r="T127" s="130"/>
      <c r="U127" s="130"/>
      <c r="V127" s="164"/>
      <c r="W127" s="127"/>
      <c r="X127" s="127"/>
      <c r="Y127" s="127"/>
      <c r="Z127" s="127"/>
      <c r="AA127" s="127"/>
      <c r="AB127" s="127"/>
    </row>
    <row r="128" spans="20:28" x14ac:dyDescent="0.2">
      <c r="T128" s="130"/>
      <c r="U128" s="130"/>
      <c r="V128" s="164"/>
      <c r="W128" s="127"/>
      <c r="X128" s="127"/>
      <c r="Y128" s="127"/>
      <c r="Z128" s="127"/>
      <c r="AA128" s="127"/>
      <c r="AB128" s="127"/>
    </row>
    <row r="129" spans="20:28" x14ac:dyDescent="0.2">
      <c r="T129" s="130"/>
      <c r="U129" s="163"/>
      <c r="V129" s="164"/>
      <c r="W129" s="127"/>
      <c r="X129" s="127"/>
      <c r="Y129" s="127"/>
      <c r="Z129" s="127"/>
      <c r="AA129" s="127"/>
      <c r="AB129" s="127"/>
    </row>
    <row r="130" spans="20:28" x14ac:dyDescent="0.2">
      <c r="T130" s="130"/>
      <c r="U130" s="130"/>
      <c r="V130" s="164"/>
      <c r="W130" s="127"/>
      <c r="X130" s="127"/>
      <c r="Y130" s="127"/>
      <c r="Z130" s="127"/>
      <c r="AA130" s="127"/>
      <c r="AB130" s="127"/>
    </row>
    <row r="131" spans="20:28" x14ac:dyDescent="0.2">
      <c r="T131" s="130"/>
      <c r="U131" s="130"/>
      <c r="V131" s="164"/>
      <c r="W131" s="127"/>
      <c r="X131" s="127"/>
      <c r="Y131" s="127"/>
      <c r="Z131" s="127"/>
      <c r="AA131" s="127"/>
      <c r="AB131" s="127"/>
    </row>
    <row r="132" spans="20:28" x14ac:dyDescent="0.2">
      <c r="T132" s="130"/>
      <c r="U132" s="163"/>
      <c r="V132" s="164"/>
      <c r="W132" s="127"/>
      <c r="X132" s="127"/>
      <c r="Y132" s="127"/>
      <c r="Z132" s="127"/>
      <c r="AA132" s="127"/>
      <c r="AB132" s="127"/>
    </row>
    <row r="133" spans="20:28" x14ac:dyDescent="0.2">
      <c r="T133" s="130"/>
      <c r="U133" s="130"/>
      <c r="V133" s="164"/>
      <c r="W133" s="127"/>
      <c r="X133" s="127"/>
      <c r="Y133" s="127"/>
      <c r="Z133" s="127"/>
      <c r="AA133" s="127"/>
      <c r="AB133" s="127"/>
    </row>
    <row r="134" spans="20:28" x14ac:dyDescent="0.2">
      <c r="T134" s="130"/>
      <c r="U134" s="163"/>
      <c r="V134" s="164"/>
      <c r="W134" s="127"/>
      <c r="X134" s="127"/>
      <c r="Y134" s="127"/>
      <c r="Z134" s="127"/>
      <c r="AA134" s="127"/>
      <c r="AB134" s="127"/>
    </row>
    <row r="135" spans="20:28" x14ac:dyDescent="0.2">
      <c r="T135" s="100"/>
      <c r="U135" s="100"/>
      <c r="V135" s="102"/>
    </row>
    <row r="136" spans="20:28" x14ac:dyDescent="0.2">
      <c r="T136" s="100"/>
      <c r="U136" s="101"/>
      <c r="V136" s="102"/>
    </row>
  </sheetData>
  <sortState ref="C59:L69">
    <sortCondition ref="C59"/>
  </sortState>
  <mergeCells count="18">
    <mergeCell ref="H3:I4"/>
    <mergeCell ref="J3:K4"/>
    <mergeCell ref="L3:M4"/>
    <mergeCell ref="T125:V125"/>
    <mergeCell ref="N4:O4"/>
    <mergeCell ref="P4:Q4"/>
    <mergeCell ref="B3:B4"/>
    <mergeCell ref="B20:C20"/>
    <mergeCell ref="B67:C67"/>
    <mergeCell ref="N3:Q3"/>
    <mergeCell ref="L55:M55"/>
    <mergeCell ref="C3:C4"/>
    <mergeCell ref="J55:K55"/>
    <mergeCell ref="D55:E55"/>
    <mergeCell ref="H55:I55"/>
    <mergeCell ref="F55:G55"/>
    <mergeCell ref="D3:E4"/>
    <mergeCell ref="F3:G4"/>
  </mergeCells>
  <phoneticPr fontId="0" type="noConversion"/>
  <pageMargins left="0.78740157480314965" right="0.78740157480314965" top="0.78740157480314965" bottom="0.78740157480314965" header="0" footer="0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J207"/>
  <sheetViews>
    <sheetView view="pageBreakPreview" zoomScaleNormal="80" zoomScaleSheetLayoutView="100" workbookViewId="0">
      <selection activeCell="A72" sqref="A72:XFD74"/>
    </sheetView>
  </sheetViews>
  <sheetFormatPr baseColWidth="10" defaultRowHeight="12.75" x14ac:dyDescent="0.2"/>
  <cols>
    <col min="1" max="1" width="4.140625" customWidth="1"/>
    <col min="2" max="2" width="66.5703125" customWidth="1"/>
    <col min="3" max="3" width="13.140625" customWidth="1"/>
    <col min="4" max="4" width="1.28515625" customWidth="1"/>
    <col min="5" max="5" width="15.5703125" customWidth="1"/>
    <col min="6" max="6" width="2.28515625" customWidth="1"/>
    <col min="7" max="7" width="13.28515625" bestFit="1" customWidth="1"/>
    <col min="8" max="8" width="1.42578125" customWidth="1"/>
    <col min="9" max="9" width="13.28515625" bestFit="1" customWidth="1"/>
    <col min="10" max="10" width="1.42578125" customWidth="1"/>
    <col min="11" max="11" width="14.42578125" customWidth="1"/>
    <col min="12" max="12" width="1.28515625" customWidth="1"/>
    <col min="13" max="13" width="17.7109375" customWidth="1"/>
    <col min="14" max="14" width="1.42578125" customWidth="1"/>
    <col min="15" max="15" width="17.28515625" customWidth="1"/>
    <col min="16" max="16" width="1.28515625" customWidth="1"/>
    <col min="17" max="19" width="7.5703125" customWidth="1"/>
    <col min="20" max="20" width="7.5703125" style="98" customWidth="1"/>
    <col min="21" max="22" width="13.7109375" style="98" customWidth="1"/>
    <col min="23" max="23" width="13.7109375" style="98" bestFit="1" customWidth="1"/>
    <col min="24" max="24" width="11" style="98" customWidth="1"/>
    <col min="25" max="25" width="12.140625" style="98" customWidth="1"/>
    <col min="26" max="26" width="14.7109375" style="98" customWidth="1"/>
    <col min="27" max="27" width="11.5703125" bestFit="1" customWidth="1"/>
    <col min="28" max="28" width="12.5703125" bestFit="1" customWidth="1"/>
    <col min="29" max="29" width="9.28515625" customWidth="1"/>
  </cols>
  <sheetData>
    <row r="1" spans="1:26" ht="15.75" x14ac:dyDescent="0.25">
      <c r="A1" s="16" t="s">
        <v>241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T1"/>
      <c r="U1"/>
      <c r="V1"/>
      <c r="W1"/>
      <c r="X1"/>
      <c r="Y1"/>
      <c r="Z1"/>
    </row>
    <row r="2" spans="1:26" ht="13.5" thickBo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7"/>
      <c r="L2" s="13"/>
      <c r="M2" s="13"/>
      <c r="N2" s="13"/>
      <c r="O2" s="13"/>
      <c r="P2" s="13"/>
      <c r="T2"/>
      <c r="U2"/>
      <c r="V2"/>
      <c r="W2"/>
      <c r="X2"/>
      <c r="Y2"/>
      <c r="Z2"/>
    </row>
    <row r="3" spans="1:26" ht="14.25" customHeight="1" x14ac:dyDescent="0.2">
      <c r="A3" s="219" t="s">
        <v>23</v>
      </c>
      <c r="B3" s="216" t="s">
        <v>41</v>
      </c>
      <c r="C3" s="277" t="s">
        <v>35</v>
      </c>
      <c r="D3" s="213"/>
      <c r="E3" s="277" t="s">
        <v>35</v>
      </c>
      <c r="F3" s="213"/>
      <c r="G3" s="277" t="s">
        <v>249</v>
      </c>
      <c r="H3" s="213"/>
      <c r="I3" s="277" t="s">
        <v>35</v>
      </c>
      <c r="J3" s="213"/>
      <c r="K3" s="277" t="s">
        <v>42</v>
      </c>
      <c r="L3" s="213"/>
      <c r="M3" s="277" t="s">
        <v>92</v>
      </c>
      <c r="N3" s="212"/>
      <c r="O3" s="212"/>
      <c r="P3" s="236"/>
      <c r="T3"/>
      <c r="U3"/>
      <c r="V3"/>
      <c r="W3"/>
      <c r="X3"/>
      <c r="Y3"/>
      <c r="Z3"/>
    </row>
    <row r="4" spans="1:26" ht="14.25" customHeight="1" x14ac:dyDescent="0.2">
      <c r="A4" s="230"/>
      <c r="B4" s="242"/>
      <c r="C4" s="251" t="s">
        <v>197</v>
      </c>
      <c r="D4" s="244"/>
      <c r="E4" s="251" t="s">
        <v>247</v>
      </c>
      <c r="F4" s="244"/>
      <c r="G4" s="251" t="s">
        <v>248</v>
      </c>
      <c r="H4" s="244"/>
      <c r="I4" s="281" t="s">
        <v>19</v>
      </c>
      <c r="J4" s="244"/>
      <c r="K4" s="281" t="s">
        <v>11</v>
      </c>
      <c r="L4" s="244"/>
      <c r="M4" s="256" t="s">
        <v>155</v>
      </c>
      <c r="N4" s="278"/>
      <c r="O4" s="256" t="s">
        <v>156</v>
      </c>
      <c r="P4" s="258"/>
      <c r="T4"/>
      <c r="U4"/>
      <c r="V4"/>
      <c r="W4"/>
      <c r="X4"/>
      <c r="Y4"/>
      <c r="Z4"/>
    </row>
    <row r="5" spans="1:26" ht="14.25" customHeight="1" thickBot="1" x14ac:dyDescent="0.25">
      <c r="A5" s="231"/>
      <c r="B5" s="243"/>
      <c r="C5" s="279"/>
      <c r="D5" s="245"/>
      <c r="E5" s="279"/>
      <c r="F5" s="245"/>
      <c r="G5" s="279"/>
      <c r="H5" s="245"/>
      <c r="I5" s="279"/>
      <c r="J5" s="245"/>
      <c r="K5" s="279"/>
      <c r="L5" s="245"/>
      <c r="M5" s="279"/>
      <c r="N5" s="245"/>
      <c r="O5" s="279"/>
      <c r="P5" s="280"/>
      <c r="T5"/>
      <c r="U5"/>
      <c r="V5"/>
      <c r="W5"/>
      <c r="X5"/>
      <c r="Y5"/>
      <c r="Z5"/>
    </row>
    <row r="6" spans="1:26" ht="18.75" customHeight="1" x14ac:dyDescent="0.2">
      <c r="A6" s="18">
        <v>1</v>
      </c>
      <c r="B6" s="169" t="s">
        <v>205</v>
      </c>
      <c r="C6" s="22">
        <v>18</v>
      </c>
      <c r="D6" s="19"/>
      <c r="E6" s="22">
        <v>0</v>
      </c>
      <c r="F6" s="19"/>
      <c r="G6" s="22">
        <f>+C6+E6</f>
        <v>18</v>
      </c>
      <c r="H6" s="19"/>
      <c r="I6" s="22">
        <v>3792</v>
      </c>
      <c r="J6" s="19"/>
      <c r="K6" s="20">
        <v>231.09047440000001</v>
      </c>
      <c r="L6" s="21"/>
      <c r="M6" s="22">
        <f>+I6/G6</f>
        <v>210.66666666666666</v>
      </c>
      <c r="N6" s="23"/>
      <c r="O6" s="24">
        <f>+K6/G6</f>
        <v>12.83835968888889</v>
      </c>
      <c r="P6" s="25"/>
      <c r="T6"/>
      <c r="U6"/>
      <c r="V6"/>
      <c r="W6"/>
      <c r="X6"/>
      <c r="Y6"/>
      <c r="Z6"/>
    </row>
    <row r="7" spans="1:26" ht="18.75" customHeight="1" x14ac:dyDescent="0.2">
      <c r="A7" s="18">
        <v>2</v>
      </c>
      <c r="B7" s="289" t="s">
        <v>195</v>
      </c>
      <c r="C7" s="22">
        <v>139</v>
      </c>
      <c r="D7" s="19"/>
      <c r="E7" s="22">
        <v>0</v>
      </c>
      <c r="F7" s="19"/>
      <c r="G7" s="22">
        <f t="shared" ref="G7" si="0">+C7+E7</f>
        <v>139</v>
      </c>
      <c r="H7" s="19"/>
      <c r="I7" s="22">
        <v>2378.9999999999995</v>
      </c>
      <c r="J7" s="19"/>
      <c r="K7" s="20">
        <v>2.5729898999999996</v>
      </c>
      <c r="L7" s="21"/>
      <c r="M7" s="22">
        <f t="shared" ref="M7:M28" si="1">+I7/G7</f>
        <v>17.11510791366906</v>
      </c>
      <c r="N7" s="23"/>
      <c r="O7" s="24">
        <f t="shared" ref="O7:O28" si="2">+K7/G7</f>
        <v>1.851071870503597E-2</v>
      </c>
      <c r="P7" s="25"/>
      <c r="T7"/>
      <c r="U7"/>
      <c r="V7"/>
      <c r="W7"/>
      <c r="X7"/>
      <c r="Y7"/>
      <c r="Z7"/>
    </row>
    <row r="8" spans="1:26" ht="18.75" customHeight="1" x14ac:dyDescent="0.2">
      <c r="A8" s="18">
        <v>3</v>
      </c>
      <c r="B8" s="156" t="s">
        <v>72</v>
      </c>
      <c r="C8" s="22">
        <v>207</v>
      </c>
      <c r="D8" s="19"/>
      <c r="E8" s="22">
        <v>520</v>
      </c>
      <c r="F8" s="19"/>
      <c r="G8" s="22">
        <f t="shared" ref="G8:G19" si="3">+C8+E8</f>
        <v>727</v>
      </c>
      <c r="H8" s="19"/>
      <c r="I8" s="22">
        <v>240956.00000000015</v>
      </c>
      <c r="J8" s="19"/>
      <c r="K8" s="20">
        <v>711.48004780000042</v>
      </c>
      <c r="L8" s="21"/>
      <c r="M8" s="22">
        <f t="shared" si="1"/>
        <v>331.43878954607999</v>
      </c>
      <c r="N8" s="23"/>
      <c r="O8" s="24">
        <f t="shared" si="2"/>
        <v>0.97865206024759344</v>
      </c>
      <c r="P8" s="25"/>
      <c r="T8"/>
      <c r="U8"/>
      <c r="V8"/>
      <c r="W8"/>
      <c r="X8"/>
      <c r="Y8"/>
      <c r="Z8"/>
    </row>
    <row r="9" spans="1:26" ht="18.75" customHeight="1" x14ac:dyDescent="0.2">
      <c r="A9" s="18">
        <v>4</v>
      </c>
      <c r="B9" s="289" t="s">
        <v>73</v>
      </c>
      <c r="C9" s="22">
        <v>427</v>
      </c>
      <c r="D9" s="19"/>
      <c r="E9" s="22">
        <v>1330</v>
      </c>
      <c r="F9" s="19"/>
      <c r="G9" s="22">
        <f t="shared" si="3"/>
        <v>1757</v>
      </c>
      <c r="H9" s="19"/>
      <c r="I9" s="22">
        <v>459108.00000000029</v>
      </c>
      <c r="J9" s="19"/>
      <c r="K9" s="20">
        <v>804.64581360000022</v>
      </c>
      <c r="L9" s="21"/>
      <c r="M9" s="22">
        <f t="shared" si="1"/>
        <v>261.30221969265813</v>
      </c>
      <c r="N9" s="23"/>
      <c r="O9" s="24">
        <f t="shared" si="2"/>
        <v>0.45796574479225965</v>
      </c>
      <c r="P9" s="25"/>
      <c r="T9"/>
      <c r="U9"/>
      <c r="V9"/>
      <c r="W9"/>
      <c r="X9"/>
      <c r="Y9"/>
      <c r="Z9"/>
    </row>
    <row r="10" spans="1:26" ht="18.75" customHeight="1" x14ac:dyDescent="0.2">
      <c r="A10" s="18">
        <v>5</v>
      </c>
      <c r="B10" s="169" t="s">
        <v>10</v>
      </c>
      <c r="C10" s="22">
        <v>7</v>
      </c>
      <c r="D10" s="19"/>
      <c r="E10" s="22">
        <v>0</v>
      </c>
      <c r="F10" s="19"/>
      <c r="G10" s="22">
        <f t="shared" si="3"/>
        <v>7</v>
      </c>
      <c r="H10" s="19"/>
      <c r="I10" s="22">
        <v>2028.9999999999995</v>
      </c>
      <c r="J10" s="19"/>
      <c r="K10" s="20">
        <v>3.1486304000000001</v>
      </c>
      <c r="L10" s="21"/>
      <c r="M10" s="22">
        <f t="shared" si="1"/>
        <v>289.85714285714278</v>
      </c>
      <c r="N10" s="23"/>
      <c r="O10" s="24">
        <f t="shared" si="2"/>
        <v>0.44980434285714288</v>
      </c>
      <c r="P10" s="25"/>
      <c r="T10"/>
      <c r="U10"/>
      <c r="V10"/>
      <c r="W10"/>
      <c r="X10"/>
      <c r="Y10"/>
      <c r="Z10"/>
    </row>
    <row r="11" spans="1:26" ht="18.75" customHeight="1" x14ac:dyDescent="0.2">
      <c r="A11" s="18">
        <v>6</v>
      </c>
      <c r="B11" s="169" t="s">
        <v>3</v>
      </c>
      <c r="C11" s="22">
        <v>184</v>
      </c>
      <c r="D11" s="19"/>
      <c r="E11" s="22">
        <v>0</v>
      </c>
      <c r="F11" s="19"/>
      <c r="G11" s="22">
        <f t="shared" si="3"/>
        <v>184</v>
      </c>
      <c r="H11" s="19"/>
      <c r="I11" s="22">
        <v>296121.00000000041</v>
      </c>
      <c r="J11" s="19"/>
      <c r="K11" s="20">
        <v>340.80493891000003</v>
      </c>
      <c r="L11" s="21"/>
      <c r="M11" s="22">
        <f t="shared" si="1"/>
        <v>1609.3532608695675</v>
      </c>
      <c r="N11" s="23"/>
      <c r="O11" s="24">
        <f t="shared" si="2"/>
        <v>1.8522007549456523</v>
      </c>
      <c r="P11" s="25"/>
      <c r="T11"/>
      <c r="U11"/>
      <c r="V11"/>
      <c r="W11"/>
      <c r="X11"/>
      <c r="Y11"/>
      <c r="Z11"/>
    </row>
    <row r="12" spans="1:26" ht="18.75" customHeight="1" x14ac:dyDescent="0.2">
      <c r="A12" s="18">
        <v>7</v>
      </c>
      <c r="B12" s="169" t="s">
        <v>4</v>
      </c>
      <c r="C12" s="22">
        <v>271</v>
      </c>
      <c r="D12" s="19"/>
      <c r="E12" s="22">
        <v>0</v>
      </c>
      <c r="F12" s="19"/>
      <c r="G12" s="22">
        <f t="shared" si="3"/>
        <v>271</v>
      </c>
      <c r="H12" s="19"/>
      <c r="I12" s="22">
        <v>536293.99999999674</v>
      </c>
      <c r="J12" s="19"/>
      <c r="K12" s="20">
        <v>630.76753500000336</v>
      </c>
      <c r="L12" s="21"/>
      <c r="M12" s="22">
        <f t="shared" si="1"/>
        <v>1978.9446494464823</v>
      </c>
      <c r="N12" s="23"/>
      <c r="O12" s="24">
        <f t="shared" si="2"/>
        <v>2.3275554797048095</v>
      </c>
      <c r="P12" s="25"/>
      <c r="T12"/>
      <c r="U12"/>
      <c r="V12"/>
      <c r="W12"/>
      <c r="X12"/>
      <c r="Y12"/>
      <c r="Z12"/>
    </row>
    <row r="13" spans="1:26" ht="18.75" customHeight="1" x14ac:dyDescent="0.2">
      <c r="A13" s="18">
        <v>8</v>
      </c>
      <c r="B13" s="169" t="s">
        <v>5</v>
      </c>
      <c r="C13" s="22">
        <v>114</v>
      </c>
      <c r="D13" s="19"/>
      <c r="E13" s="22">
        <v>219</v>
      </c>
      <c r="F13" s="19"/>
      <c r="G13" s="22">
        <f t="shared" si="3"/>
        <v>333</v>
      </c>
      <c r="H13" s="19"/>
      <c r="I13" s="22">
        <v>93503.000000000015</v>
      </c>
      <c r="J13" s="19"/>
      <c r="K13" s="20">
        <v>277.74543869999997</v>
      </c>
      <c r="L13" s="21"/>
      <c r="M13" s="22">
        <f t="shared" si="1"/>
        <v>280.78978978978984</v>
      </c>
      <c r="N13" s="23"/>
      <c r="O13" s="24">
        <f t="shared" si="2"/>
        <v>0.83407038648648635</v>
      </c>
      <c r="P13" s="25"/>
      <c r="T13"/>
      <c r="U13"/>
      <c r="V13"/>
      <c r="W13"/>
      <c r="X13"/>
      <c r="Y13"/>
      <c r="Z13"/>
    </row>
    <row r="14" spans="1:26" ht="18.75" customHeight="1" x14ac:dyDescent="0.2">
      <c r="A14" s="18">
        <v>9</v>
      </c>
      <c r="B14" s="156" t="s">
        <v>6</v>
      </c>
      <c r="C14" s="22">
        <v>354</v>
      </c>
      <c r="D14" s="19"/>
      <c r="E14" s="22">
        <v>0</v>
      </c>
      <c r="F14" s="19"/>
      <c r="G14" s="22">
        <f t="shared" si="3"/>
        <v>354</v>
      </c>
      <c r="H14" s="19"/>
      <c r="I14" s="22">
        <v>807498.00000000303</v>
      </c>
      <c r="J14" s="19"/>
      <c r="K14" s="20">
        <v>827.16512970000156</v>
      </c>
      <c r="L14" s="21"/>
      <c r="M14" s="22">
        <f t="shared" si="1"/>
        <v>2281.067796610178</v>
      </c>
      <c r="N14" s="23"/>
      <c r="O14" s="24">
        <f t="shared" si="2"/>
        <v>2.336624660169496</v>
      </c>
      <c r="P14" s="25"/>
      <c r="T14"/>
      <c r="U14"/>
      <c r="V14"/>
      <c r="W14"/>
      <c r="X14"/>
      <c r="Y14"/>
      <c r="Z14"/>
    </row>
    <row r="15" spans="1:26" ht="18.75" customHeight="1" x14ac:dyDescent="0.2">
      <c r="A15" s="18">
        <v>10</v>
      </c>
      <c r="B15" s="290" t="s">
        <v>74</v>
      </c>
      <c r="C15" s="22">
        <v>280</v>
      </c>
      <c r="D15" s="19"/>
      <c r="E15" s="22">
        <v>0</v>
      </c>
      <c r="F15" s="19"/>
      <c r="G15" s="22">
        <f t="shared" si="3"/>
        <v>280</v>
      </c>
      <c r="H15" s="19"/>
      <c r="I15" s="22">
        <v>497216.00000000023</v>
      </c>
      <c r="J15" s="19"/>
      <c r="K15" s="20">
        <v>1239.3480294000497</v>
      </c>
      <c r="L15" s="21"/>
      <c r="M15" s="22">
        <f t="shared" si="1"/>
        <v>1775.7714285714294</v>
      </c>
      <c r="N15" s="23"/>
      <c r="O15" s="24">
        <f t="shared" si="2"/>
        <v>4.4262429621430348</v>
      </c>
      <c r="P15" s="25"/>
      <c r="T15"/>
      <c r="U15"/>
      <c r="V15"/>
      <c r="W15"/>
      <c r="X15"/>
      <c r="Y15"/>
      <c r="Z15"/>
    </row>
    <row r="16" spans="1:26" ht="18.75" customHeight="1" x14ac:dyDescent="0.2">
      <c r="A16" s="18">
        <v>11</v>
      </c>
      <c r="B16" s="169" t="s">
        <v>8</v>
      </c>
      <c r="C16" s="22">
        <v>322</v>
      </c>
      <c r="D16" s="19"/>
      <c r="E16" s="22">
        <v>0</v>
      </c>
      <c r="F16" s="19"/>
      <c r="G16" s="22">
        <f t="shared" si="3"/>
        <v>322</v>
      </c>
      <c r="H16" s="19"/>
      <c r="I16" s="22">
        <v>361195.00000000058</v>
      </c>
      <c r="J16" s="19"/>
      <c r="K16" s="20">
        <v>732.90157780000118</v>
      </c>
      <c r="L16" s="21"/>
      <c r="M16" s="22">
        <f t="shared" si="1"/>
        <v>1121.7236024844738</v>
      </c>
      <c r="N16" s="23"/>
      <c r="O16" s="24">
        <f t="shared" si="2"/>
        <v>2.276091856521743</v>
      </c>
      <c r="P16" s="25"/>
      <c r="T16"/>
      <c r="U16"/>
      <c r="V16"/>
      <c r="W16"/>
      <c r="X16"/>
      <c r="Y16"/>
      <c r="Z16"/>
    </row>
    <row r="17" spans="1:26" ht="18.75" customHeight="1" x14ac:dyDescent="0.2">
      <c r="A17" s="18">
        <v>12</v>
      </c>
      <c r="B17" s="169" t="s">
        <v>204</v>
      </c>
      <c r="C17" s="22">
        <v>151</v>
      </c>
      <c r="D17" s="19"/>
      <c r="E17" s="22">
        <v>0</v>
      </c>
      <c r="F17" s="19"/>
      <c r="G17" s="22">
        <f t="shared" si="3"/>
        <v>151</v>
      </c>
      <c r="H17" s="19"/>
      <c r="I17" s="22">
        <v>163275.99999999991</v>
      </c>
      <c r="J17" s="19"/>
      <c r="K17" s="20">
        <v>379.23116289999979</v>
      </c>
      <c r="L17" s="21"/>
      <c r="M17" s="22">
        <f t="shared" si="1"/>
        <v>1081.2980132450325</v>
      </c>
      <c r="N17" s="23"/>
      <c r="O17" s="24">
        <f t="shared" si="2"/>
        <v>2.5114646549668862</v>
      </c>
      <c r="P17" s="25"/>
      <c r="T17"/>
      <c r="U17"/>
      <c r="V17"/>
      <c r="W17"/>
      <c r="X17"/>
      <c r="Y17"/>
      <c r="Z17"/>
    </row>
    <row r="18" spans="1:26" ht="18.75" customHeight="1" x14ac:dyDescent="0.2">
      <c r="A18" s="18">
        <v>13</v>
      </c>
      <c r="B18" s="168" t="s">
        <v>215</v>
      </c>
      <c r="C18" s="22">
        <v>6</v>
      </c>
      <c r="D18" s="19"/>
      <c r="E18" s="22">
        <v>0</v>
      </c>
      <c r="F18" s="19"/>
      <c r="G18" s="22">
        <f t="shared" si="3"/>
        <v>6</v>
      </c>
      <c r="H18" s="19"/>
      <c r="I18" s="22">
        <v>5712.0000000000027</v>
      </c>
      <c r="J18" s="19"/>
      <c r="K18" s="20">
        <v>3.3727248000000003</v>
      </c>
      <c r="L18" s="21"/>
      <c r="M18" s="22">
        <f t="shared" si="1"/>
        <v>952.00000000000045</v>
      </c>
      <c r="N18" s="23"/>
      <c r="O18" s="24">
        <f t="shared" si="2"/>
        <v>0.56212080000000009</v>
      </c>
      <c r="P18" s="25"/>
      <c r="T18"/>
      <c r="U18"/>
      <c r="V18"/>
      <c r="W18"/>
      <c r="X18"/>
      <c r="Y18"/>
      <c r="Z18"/>
    </row>
    <row r="19" spans="1:26" ht="18.75" customHeight="1" x14ac:dyDescent="0.2">
      <c r="A19" s="18">
        <v>14</v>
      </c>
      <c r="B19" s="154" t="s">
        <v>54</v>
      </c>
      <c r="C19" s="22">
        <v>18</v>
      </c>
      <c r="D19" s="19"/>
      <c r="E19" s="22">
        <v>0</v>
      </c>
      <c r="F19" s="19"/>
      <c r="G19" s="22">
        <f t="shared" si="3"/>
        <v>18</v>
      </c>
      <c r="H19" s="19"/>
      <c r="I19" s="22">
        <v>8229.0000000000036</v>
      </c>
      <c r="J19" s="19"/>
      <c r="K19" s="20">
        <v>10.4075135</v>
      </c>
      <c r="L19" s="21"/>
      <c r="M19" s="22">
        <f t="shared" si="1"/>
        <v>457.16666666666686</v>
      </c>
      <c r="N19" s="23"/>
      <c r="O19" s="24">
        <f t="shared" si="2"/>
        <v>0.57819519444444445</v>
      </c>
      <c r="P19" s="25"/>
      <c r="T19"/>
      <c r="U19"/>
      <c r="V19"/>
      <c r="W19"/>
      <c r="X19"/>
      <c r="Y19"/>
      <c r="Z19"/>
    </row>
    <row r="20" spans="1:26" ht="18.75" customHeight="1" x14ac:dyDescent="0.2">
      <c r="A20" s="18">
        <v>15</v>
      </c>
      <c r="B20" s="154" t="s">
        <v>26</v>
      </c>
      <c r="C20" s="22">
        <v>52</v>
      </c>
      <c r="D20" s="19"/>
      <c r="E20" s="22">
        <v>0</v>
      </c>
      <c r="F20" s="19"/>
      <c r="G20" s="22">
        <f t="shared" ref="G20:G21" si="4">+C20+E20</f>
        <v>52</v>
      </c>
      <c r="H20" s="19"/>
      <c r="I20" s="22">
        <v>2158</v>
      </c>
      <c r="J20" s="19"/>
      <c r="K20" s="20">
        <v>1.3504484999999999</v>
      </c>
      <c r="L20" s="21"/>
      <c r="M20" s="22">
        <f t="shared" si="1"/>
        <v>41.5</v>
      </c>
      <c r="N20" s="23"/>
      <c r="O20" s="24">
        <f t="shared" si="2"/>
        <v>2.5970163461538461E-2</v>
      </c>
      <c r="P20" s="25"/>
      <c r="T20"/>
      <c r="U20"/>
      <c r="V20"/>
      <c r="W20"/>
      <c r="X20"/>
      <c r="Y20"/>
      <c r="Z20"/>
    </row>
    <row r="21" spans="1:26" ht="18.75" customHeight="1" x14ac:dyDescent="0.2">
      <c r="A21" s="18">
        <v>16</v>
      </c>
      <c r="B21" s="156" t="s">
        <v>61</v>
      </c>
      <c r="C21" s="22">
        <v>53</v>
      </c>
      <c r="D21" s="19"/>
      <c r="E21" s="22">
        <v>0</v>
      </c>
      <c r="F21" s="19"/>
      <c r="G21" s="22">
        <f t="shared" si="4"/>
        <v>53</v>
      </c>
      <c r="H21" s="19"/>
      <c r="I21" s="22">
        <v>23743.999999999985</v>
      </c>
      <c r="J21" s="19"/>
      <c r="K21" s="20">
        <v>27.254885800000011</v>
      </c>
      <c r="L21" s="21"/>
      <c r="M21" s="22">
        <f t="shared" si="1"/>
        <v>447.99999999999972</v>
      </c>
      <c r="N21" s="23"/>
      <c r="O21" s="24">
        <f t="shared" si="2"/>
        <v>0.51424312830188701</v>
      </c>
      <c r="P21" s="25"/>
      <c r="T21"/>
      <c r="U21"/>
      <c r="V21"/>
      <c r="W21"/>
      <c r="X21"/>
      <c r="Y21"/>
      <c r="Z21"/>
    </row>
    <row r="22" spans="1:26" ht="18.75" customHeight="1" x14ac:dyDescent="0.2">
      <c r="A22" s="18">
        <v>17</v>
      </c>
      <c r="B22" s="154" t="s">
        <v>62</v>
      </c>
      <c r="C22" s="22">
        <v>60</v>
      </c>
      <c r="D22" s="19"/>
      <c r="E22" s="22">
        <v>0</v>
      </c>
      <c r="F22" s="19"/>
      <c r="G22" s="22">
        <f t="shared" ref="G22" si="5">+C22+E22</f>
        <v>60</v>
      </c>
      <c r="H22" s="19"/>
      <c r="I22" s="22">
        <v>11010.000000000002</v>
      </c>
      <c r="J22" s="19"/>
      <c r="K22" s="20">
        <v>15.698656799999997</v>
      </c>
      <c r="L22" s="21"/>
      <c r="M22" s="22">
        <f t="shared" si="1"/>
        <v>183.50000000000003</v>
      </c>
      <c r="N22" s="23"/>
      <c r="O22" s="24">
        <f t="shared" si="2"/>
        <v>0.26164427999999995</v>
      </c>
      <c r="P22" s="25"/>
      <c r="T22"/>
      <c r="U22"/>
      <c r="V22"/>
      <c r="W22"/>
      <c r="X22"/>
      <c r="Y22"/>
      <c r="Z22"/>
    </row>
    <row r="23" spans="1:26" ht="18.75" customHeight="1" x14ac:dyDescent="0.2">
      <c r="A23" s="18">
        <v>18</v>
      </c>
      <c r="B23" s="168" t="s">
        <v>190</v>
      </c>
      <c r="C23" s="22">
        <v>592</v>
      </c>
      <c r="D23" s="19"/>
      <c r="E23" s="22">
        <v>5189</v>
      </c>
      <c r="F23" s="19"/>
      <c r="G23" s="22">
        <f t="shared" ref="G23:G28" si="6">+C23+E23</f>
        <v>5781</v>
      </c>
      <c r="H23" s="19"/>
      <c r="I23" s="22">
        <v>1422475.9999999949</v>
      </c>
      <c r="J23" s="19"/>
      <c r="K23" s="20">
        <v>6772.264073600003</v>
      </c>
      <c r="L23" s="21"/>
      <c r="M23" s="22">
        <f t="shared" si="1"/>
        <v>246.06054315862218</v>
      </c>
      <c r="N23" s="23"/>
      <c r="O23" s="24">
        <f t="shared" si="2"/>
        <v>1.1714693087009174</v>
      </c>
      <c r="P23" s="25"/>
      <c r="T23"/>
      <c r="U23"/>
      <c r="V23"/>
      <c r="W23"/>
      <c r="X23"/>
      <c r="Y23"/>
      <c r="Z23"/>
    </row>
    <row r="24" spans="1:26" ht="18.75" customHeight="1" x14ac:dyDescent="0.2">
      <c r="A24" s="18">
        <v>19</v>
      </c>
      <c r="B24" s="291" t="s">
        <v>194</v>
      </c>
      <c r="C24" s="22">
        <v>745</v>
      </c>
      <c r="D24" s="19"/>
      <c r="E24" s="22">
        <v>25</v>
      </c>
      <c r="F24" s="19"/>
      <c r="G24" s="22">
        <f t="shared" si="6"/>
        <v>770</v>
      </c>
      <c r="H24" s="19"/>
      <c r="I24" s="22">
        <v>866634.99999999977</v>
      </c>
      <c r="J24" s="19"/>
      <c r="K24" s="20">
        <v>1745.0527705999984</v>
      </c>
      <c r="L24" s="21"/>
      <c r="M24" s="22">
        <f t="shared" si="1"/>
        <v>1125.4999999999998</v>
      </c>
      <c r="N24" s="23"/>
      <c r="O24" s="24">
        <f t="shared" si="2"/>
        <v>2.2663022994805173</v>
      </c>
      <c r="P24" s="25"/>
      <c r="T24"/>
      <c r="U24"/>
      <c r="V24"/>
      <c r="W24"/>
      <c r="X24"/>
      <c r="Y24"/>
      <c r="Z24"/>
    </row>
    <row r="25" spans="1:26" ht="18.75" customHeight="1" x14ac:dyDescent="0.2">
      <c r="A25" s="18">
        <v>20</v>
      </c>
      <c r="B25" s="156" t="s">
        <v>96</v>
      </c>
      <c r="C25" s="22">
        <v>729</v>
      </c>
      <c r="D25" s="19"/>
      <c r="E25" s="22">
        <v>3872</v>
      </c>
      <c r="F25" s="19"/>
      <c r="G25" s="22">
        <f t="shared" si="6"/>
        <v>4601</v>
      </c>
      <c r="H25" s="19"/>
      <c r="I25" s="22">
        <v>10269.999999999998</v>
      </c>
      <c r="J25" s="19"/>
      <c r="K25" s="20">
        <v>25.368076200000004</v>
      </c>
      <c r="L25" s="21"/>
      <c r="M25" s="22">
        <f t="shared" si="1"/>
        <v>2.232123451423603</v>
      </c>
      <c r="N25" s="23"/>
      <c r="O25" s="24">
        <f t="shared" si="2"/>
        <v>5.5136005650945454E-3</v>
      </c>
      <c r="P25" s="25"/>
      <c r="T25"/>
      <c r="U25"/>
      <c r="V25"/>
      <c r="W25"/>
      <c r="X25"/>
      <c r="Y25"/>
      <c r="Z25"/>
    </row>
    <row r="26" spans="1:26" ht="18.75" customHeight="1" x14ac:dyDescent="0.2">
      <c r="A26" s="18">
        <v>21</v>
      </c>
      <c r="B26" s="169" t="s">
        <v>85</v>
      </c>
      <c r="C26" s="22">
        <v>65</v>
      </c>
      <c r="D26" s="19"/>
      <c r="E26" s="22">
        <v>0</v>
      </c>
      <c r="F26" s="19"/>
      <c r="G26" s="22">
        <f t="shared" si="6"/>
        <v>65</v>
      </c>
      <c r="H26" s="19"/>
      <c r="I26" s="22">
        <v>1128356.9999999967</v>
      </c>
      <c r="J26" s="19"/>
      <c r="K26" s="20">
        <v>6268.8363108800077</v>
      </c>
      <c r="L26" s="21"/>
      <c r="M26" s="22">
        <f t="shared" si="1"/>
        <v>17359.338461538413</v>
      </c>
      <c r="N26" s="23"/>
      <c r="O26" s="24">
        <f t="shared" si="2"/>
        <v>96.443635552000117</v>
      </c>
      <c r="P26" s="25"/>
      <c r="T26"/>
      <c r="U26"/>
      <c r="V26"/>
      <c r="W26"/>
      <c r="X26"/>
      <c r="Y26"/>
      <c r="Z26"/>
    </row>
    <row r="27" spans="1:26" ht="18.75" customHeight="1" x14ac:dyDescent="0.2">
      <c r="A27" s="18">
        <v>22</v>
      </c>
      <c r="B27" s="169" t="s">
        <v>28</v>
      </c>
      <c r="C27" s="22">
        <v>15</v>
      </c>
      <c r="D27" s="19"/>
      <c r="E27" s="22">
        <v>8</v>
      </c>
      <c r="F27" s="19"/>
      <c r="G27" s="22">
        <f t="shared" si="6"/>
        <v>23</v>
      </c>
      <c r="H27" s="19"/>
      <c r="I27" s="22">
        <v>7473.0000000000018</v>
      </c>
      <c r="J27" s="19"/>
      <c r="K27" s="20">
        <v>10.311467799999999</v>
      </c>
      <c r="L27" s="21"/>
      <c r="M27" s="22">
        <f t="shared" si="1"/>
        <v>324.91304347826093</v>
      </c>
      <c r="N27" s="23"/>
      <c r="O27" s="24">
        <f t="shared" si="2"/>
        <v>0.44832468695652172</v>
      </c>
      <c r="P27" s="25"/>
      <c r="T27"/>
      <c r="U27"/>
      <c r="V27"/>
      <c r="W27"/>
      <c r="X27"/>
      <c r="Y27"/>
      <c r="Z27"/>
    </row>
    <row r="28" spans="1:26" ht="18.75" customHeight="1" thickBot="1" x14ac:dyDescent="0.25">
      <c r="A28" s="18">
        <v>23</v>
      </c>
      <c r="B28" s="156" t="s">
        <v>196</v>
      </c>
      <c r="C28" s="22">
        <v>218</v>
      </c>
      <c r="D28" s="19"/>
      <c r="E28" s="22">
        <v>0</v>
      </c>
      <c r="F28" s="19"/>
      <c r="G28" s="22">
        <f t="shared" si="6"/>
        <v>218</v>
      </c>
      <c r="H28" s="19"/>
      <c r="I28" s="22">
        <v>426432.99999999959</v>
      </c>
      <c r="J28" s="19"/>
      <c r="K28" s="20">
        <v>1013.0560934000002</v>
      </c>
      <c r="L28" s="21"/>
      <c r="M28" s="22">
        <f t="shared" si="1"/>
        <v>1956.1146788990807</v>
      </c>
      <c r="N28" s="23"/>
      <c r="O28" s="24">
        <f t="shared" si="2"/>
        <v>4.6470463000000013</v>
      </c>
      <c r="P28" s="25"/>
      <c r="T28"/>
      <c r="U28"/>
      <c r="V28"/>
      <c r="W28"/>
      <c r="X28"/>
      <c r="Y28"/>
      <c r="Z28"/>
    </row>
    <row r="29" spans="1:26" ht="18.75" customHeight="1" thickTop="1" thickBot="1" x14ac:dyDescent="0.25">
      <c r="A29" s="26"/>
      <c r="B29" s="125" t="s">
        <v>14</v>
      </c>
      <c r="C29" s="27">
        <f>SUM(C6:C28)</f>
        <v>5027</v>
      </c>
      <c r="D29" s="28"/>
      <c r="E29" s="27">
        <f>SUM(E6:E28)</f>
        <v>11163</v>
      </c>
      <c r="F29" s="30"/>
      <c r="G29" s="27">
        <f>SUM(G6:G28)</f>
        <v>16190</v>
      </c>
      <c r="H29" s="30"/>
      <c r="I29" s="29">
        <f>SUM(I6:I28)</f>
        <v>7375863.9999999925</v>
      </c>
      <c r="J29" s="30"/>
      <c r="K29" s="31">
        <f>SUM(K6:K28)</f>
        <v>22073.874790390062</v>
      </c>
      <c r="L29" s="32"/>
      <c r="M29" s="29">
        <f>+I29/G29</f>
        <v>455.5814700432361</v>
      </c>
      <c r="N29" s="33"/>
      <c r="O29" s="34">
        <f>+K29/G29</f>
        <v>1.3634264848912947</v>
      </c>
      <c r="P29" s="35"/>
      <c r="T29"/>
      <c r="U29"/>
      <c r="V29"/>
      <c r="W29"/>
      <c r="X29"/>
      <c r="Y29"/>
      <c r="Z29"/>
    </row>
    <row r="30" spans="1:26" ht="18.75" customHeight="1" x14ac:dyDescent="0.2">
      <c r="A30" s="37" t="s">
        <v>89</v>
      </c>
      <c r="B30" s="38" t="s">
        <v>93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6"/>
      <c r="N30" s="13"/>
      <c r="O30" s="13"/>
      <c r="P30" s="13"/>
      <c r="T30"/>
      <c r="U30"/>
      <c r="V30"/>
      <c r="W30"/>
      <c r="X30"/>
      <c r="Y30"/>
      <c r="Z30"/>
    </row>
    <row r="31" spans="1:26" s="131" customFormat="1" ht="18.75" customHeight="1" x14ac:dyDescent="0.2"/>
    <row r="32" spans="1:26" x14ac:dyDescent="0.2">
      <c r="A32" s="39"/>
      <c r="B32" s="3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T32"/>
      <c r="U32"/>
      <c r="V32"/>
      <c r="W32"/>
      <c r="X32"/>
      <c r="Y32"/>
      <c r="Z32"/>
    </row>
    <row r="33" spans="1:26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T33"/>
      <c r="U33"/>
      <c r="V33"/>
      <c r="W33"/>
      <c r="X33"/>
      <c r="Y33"/>
      <c r="Z33"/>
    </row>
    <row r="34" spans="1:26" x14ac:dyDescent="0.2">
      <c r="A34" s="13"/>
      <c r="B34" s="40"/>
      <c r="C34" s="41"/>
      <c r="D34" s="41"/>
      <c r="E34" s="40"/>
      <c r="F34" s="40"/>
      <c r="G34" s="40"/>
      <c r="H34" s="40"/>
      <c r="I34" s="40"/>
      <c r="J34" s="40"/>
      <c r="K34" s="13"/>
      <c r="L34" s="13"/>
      <c r="M34" s="13"/>
      <c r="N34" s="13"/>
      <c r="O34" s="13"/>
      <c r="P34" s="13"/>
      <c r="Q34" s="4"/>
      <c r="R34" s="4"/>
      <c r="T34"/>
      <c r="U34"/>
      <c r="V34"/>
      <c r="W34"/>
      <c r="X34"/>
      <c r="Y34"/>
      <c r="Z34"/>
    </row>
    <row r="35" spans="1:26" x14ac:dyDescent="0.2">
      <c r="A35" s="13"/>
      <c r="B35" s="40"/>
      <c r="C35" s="41"/>
      <c r="D35" s="41"/>
      <c r="E35" s="40"/>
      <c r="F35" s="40"/>
      <c r="G35" s="40"/>
      <c r="H35" s="40"/>
      <c r="I35" s="40"/>
      <c r="J35" s="40"/>
      <c r="K35" s="13"/>
      <c r="L35" s="13"/>
      <c r="M35" s="13"/>
      <c r="N35" s="13"/>
      <c r="O35" s="13"/>
      <c r="P35" s="13"/>
      <c r="Q35" s="1"/>
      <c r="R35" s="1"/>
      <c r="T35"/>
      <c r="U35"/>
      <c r="V35"/>
      <c r="W35"/>
      <c r="X35"/>
      <c r="Y35"/>
      <c r="Z35"/>
    </row>
    <row r="36" spans="1:26" x14ac:dyDescent="0.2">
      <c r="A36" s="13"/>
      <c r="B36" s="40"/>
      <c r="C36" s="41"/>
      <c r="D36" s="41"/>
      <c r="E36" s="40"/>
      <c r="F36" s="40"/>
      <c r="G36" s="40"/>
      <c r="H36" s="40"/>
      <c r="I36" s="40"/>
      <c r="J36" s="40"/>
      <c r="K36" s="13"/>
      <c r="L36" s="13"/>
      <c r="M36" s="13"/>
      <c r="N36" s="13"/>
      <c r="O36" s="13"/>
      <c r="P36" s="13"/>
      <c r="Q36" s="1"/>
      <c r="R36" s="1"/>
      <c r="T36"/>
      <c r="U36"/>
      <c r="V36"/>
      <c r="W36"/>
      <c r="X36"/>
      <c r="Y36"/>
      <c r="Z36"/>
    </row>
    <row r="37" spans="1:26" x14ac:dyDescent="0.2">
      <c r="A37" s="13"/>
      <c r="B37" s="40"/>
      <c r="C37" s="41"/>
      <c r="D37" s="41"/>
      <c r="E37" s="40"/>
      <c r="F37" s="40"/>
      <c r="G37" s="40"/>
      <c r="H37" s="40"/>
      <c r="I37" s="40"/>
      <c r="J37" s="40"/>
      <c r="K37" s="13"/>
      <c r="L37" s="13"/>
      <c r="M37" s="13"/>
      <c r="N37" s="13"/>
      <c r="O37" s="13"/>
      <c r="P37" s="13"/>
      <c r="Q37" s="1"/>
      <c r="R37" s="1"/>
      <c r="T37"/>
      <c r="U37"/>
      <c r="V37"/>
      <c r="W37"/>
      <c r="X37"/>
      <c r="Y37"/>
      <c r="Z37"/>
    </row>
    <row r="38" spans="1:26" x14ac:dyDescent="0.2">
      <c r="A38" s="13"/>
      <c r="B38" s="4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42"/>
      <c r="N38" s="42"/>
      <c r="O38" s="13"/>
      <c r="P38" s="13"/>
      <c r="R38" s="6"/>
      <c r="T38"/>
      <c r="U38"/>
      <c r="V38"/>
      <c r="W38"/>
      <c r="X38"/>
      <c r="Y38"/>
      <c r="Z38"/>
    </row>
    <row r="39" spans="1:26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R39" s="6"/>
      <c r="T39"/>
      <c r="U39"/>
      <c r="V39"/>
      <c r="W39"/>
      <c r="X39"/>
      <c r="Y39"/>
      <c r="Z39"/>
    </row>
    <row r="40" spans="1:26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R40" s="6"/>
      <c r="T40"/>
      <c r="U40"/>
      <c r="V40"/>
      <c r="W40"/>
      <c r="X40"/>
      <c r="Y40"/>
      <c r="Z40"/>
    </row>
    <row r="41" spans="1:26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R41" s="6"/>
      <c r="T41"/>
      <c r="U41"/>
      <c r="V41"/>
      <c r="W41"/>
      <c r="X41"/>
      <c r="Y41"/>
      <c r="Z41"/>
    </row>
    <row r="42" spans="1:26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R42" s="6"/>
      <c r="T42"/>
      <c r="U42"/>
      <c r="V42"/>
      <c r="W42"/>
      <c r="X42"/>
      <c r="Y42"/>
      <c r="Z42"/>
    </row>
    <row r="43" spans="1:26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R43" s="6"/>
      <c r="T43"/>
      <c r="U43"/>
      <c r="V43"/>
      <c r="W43"/>
      <c r="X43"/>
      <c r="Y43"/>
      <c r="Z43"/>
    </row>
    <row r="44" spans="1:26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R44" s="6"/>
      <c r="T44"/>
      <c r="U44"/>
      <c r="V44"/>
      <c r="W44"/>
      <c r="X44"/>
      <c r="Y44"/>
      <c r="Z44"/>
    </row>
    <row r="45" spans="1:26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R45" s="6"/>
      <c r="T45"/>
      <c r="U45"/>
      <c r="V45"/>
      <c r="W45"/>
      <c r="X45"/>
      <c r="Y45"/>
      <c r="Z45"/>
    </row>
    <row r="46" spans="1:2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R46" s="6"/>
      <c r="T46"/>
      <c r="U46"/>
      <c r="V46"/>
      <c r="W46"/>
      <c r="X46"/>
      <c r="Y46"/>
      <c r="Z46"/>
    </row>
    <row r="47" spans="1:2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R47" s="6"/>
      <c r="T47"/>
      <c r="U47"/>
      <c r="V47"/>
      <c r="W47"/>
      <c r="X47"/>
      <c r="Y47"/>
      <c r="Z47"/>
    </row>
    <row r="48" spans="1:2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R48" s="6"/>
      <c r="T48"/>
      <c r="U48"/>
      <c r="V48"/>
      <c r="W48"/>
      <c r="X48"/>
      <c r="Y48"/>
      <c r="Z48"/>
    </row>
    <row r="49" spans="1:2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R49" s="6"/>
      <c r="T49"/>
      <c r="U49"/>
      <c r="V49"/>
      <c r="W49"/>
      <c r="X49"/>
      <c r="Y49"/>
      <c r="Z49"/>
    </row>
    <row r="50" spans="1:26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R50" s="6"/>
      <c r="T50"/>
      <c r="U50"/>
      <c r="V50"/>
      <c r="W50"/>
      <c r="X50"/>
      <c r="Y50"/>
      <c r="Z50"/>
    </row>
    <row r="51" spans="1:26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R51" s="6"/>
      <c r="T51"/>
      <c r="U51"/>
      <c r="V51"/>
      <c r="W51"/>
      <c r="X51"/>
      <c r="Y51"/>
      <c r="Z51"/>
    </row>
    <row r="52" spans="1:26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R52" s="6"/>
      <c r="T52"/>
      <c r="U52"/>
      <c r="V52"/>
      <c r="W52"/>
      <c r="X52"/>
      <c r="Y52"/>
      <c r="Z52"/>
    </row>
    <row r="53" spans="1:26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R53" s="6"/>
      <c r="T53"/>
      <c r="U53"/>
      <c r="V53"/>
      <c r="W53"/>
      <c r="X53"/>
      <c r="Y53"/>
      <c r="Z53"/>
    </row>
    <row r="54" spans="1:26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R54" s="6"/>
      <c r="T54"/>
      <c r="U54"/>
      <c r="V54"/>
      <c r="W54"/>
      <c r="X54"/>
      <c r="Y54"/>
      <c r="Z54"/>
    </row>
    <row r="55" spans="1:26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R55" s="6"/>
      <c r="T55"/>
      <c r="U55"/>
      <c r="V55"/>
      <c r="W55"/>
      <c r="X55"/>
      <c r="Y55"/>
      <c r="Z55"/>
    </row>
    <row r="56" spans="1:26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R56" s="6"/>
      <c r="T56"/>
      <c r="U56"/>
      <c r="V56"/>
      <c r="W56"/>
      <c r="X56"/>
      <c r="Y56"/>
      <c r="Z56"/>
    </row>
    <row r="57" spans="1:26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R57" s="6"/>
      <c r="T57"/>
      <c r="U57"/>
      <c r="V57"/>
      <c r="W57"/>
      <c r="X57"/>
      <c r="Y57"/>
      <c r="Z57"/>
    </row>
    <row r="58" spans="1:26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R58" s="6"/>
      <c r="T58"/>
      <c r="U58"/>
      <c r="V58"/>
      <c r="W58"/>
      <c r="X58"/>
      <c r="Y58"/>
      <c r="Z58"/>
    </row>
    <row r="59" spans="1:26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R59" s="6"/>
      <c r="T59"/>
      <c r="U59"/>
      <c r="V59"/>
      <c r="W59"/>
      <c r="X59"/>
      <c r="Y59"/>
      <c r="Z59"/>
    </row>
    <row r="60" spans="1:26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R60" s="6"/>
      <c r="T60"/>
      <c r="U60"/>
      <c r="V60"/>
      <c r="W60"/>
      <c r="X60"/>
      <c r="Y60"/>
      <c r="Z60"/>
    </row>
    <row r="61" spans="1:26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R61" s="6"/>
      <c r="T61"/>
      <c r="U61"/>
      <c r="V61"/>
      <c r="W61"/>
      <c r="X61"/>
      <c r="Y61"/>
      <c r="Z61"/>
    </row>
    <row r="62" spans="1:26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R62" s="6"/>
      <c r="T62"/>
      <c r="U62"/>
      <c r="V62"/>
      <c r="W62"/>
      <c r="X62"/>
      <c r="Y62"/>
      <c r="Z62"/>
    </row>
    <row r="63" spans="1:26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"/>
      <c r="R63" s="8"/>
      <c r="T63"/>
      <c r="U63"/>
      <c r="V63"/>
      <c r="W63"/>
      <c r="X63"/>
      <c r="Y63"/>
      <c r="Z63"/>
    </row>
    <row r="64" spans="1:26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T64"/>
      <c r="U64"/>
      <c r="V64"/>
      <c r="W64"/>
      <c r="X64"/>
      <c r="Y64"/>
      <c r="Z64"/>
    </row>
    <row r="65" spans="1:26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T65"/>
      <c r="U65"/>
      <c r="V65"/>
      <c r="W65"/>
      <c r="X65"/>
      <c r="Y65"/>
      <c r="Z65"/>
    </row>
    <row r="66" spans="1:2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R66" s="7"/>
      <c r="T66"/>
      <c r="U66"/>
      <c r="V66"/>
      <c r="W66"/>
      <c r="X66"/>
      <c r="Y66"/>
      <c r="Z66"/>
    </row>
    <row r="67" spans="1:26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R67" s="7"/>
      <c r="T67"/>
      <c r="U67"/>
      <c r="V67"/>
      <c r="W67"/>
      <c r="X67"/>
      <c r="Y67"/>
      <c r="Z67"/>
    </row>
    <row r="68" spans="1:26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T68"/>
      <c r="U68"/>
      <c r="V68"/>
      <c r="W68"/>
      <c r="X68"/>
      <c r="Y68"/>
      <c r="Z68"/>
    </row>
    <row r="69" spans="1:26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T69"/>
      <c r="U69"/>
      <c r="V69"/>
      <c r="W69"/>
      <c r="X69"/>
      <c r="Y69"/>
      <c r="Z69"/>
    </row>
    <row r="70" spans="1:26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T70"/>
      <c r="U70"/>
      <c r="V70"/>
      <c r="W70"/>
      <c r="X70"/>
      <c r="Y70"/>
      <c r="Z70"/>
    </row>
    <row r="71" spans="1:26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T71"/>
      <c r="U71"/>
      <c r="V71"/>
      <c r="W71"/>
      <c r="X71"/>
      <c r="Y71"/>
      <c r="Z71"/>
    </row>
    <row r="72" spans="1:26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T72"/>
      <c r="U72"/>
      <c r="V72"/>
      <c r="W72"/>
      <c r="X72"/>
      <c r="Y72"/>
      <c r="Z72"/>
    </row>
    <row r="73" spans="1:26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T73"/>
      <c r="U73"/>
      <c r="V73"/>
      <c r="W73"/>
      <c r="X73"/>
      <c r="Y73"/>
      <c r="Z73"/>
    </row>
    <row r="74" spans="1:26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T74"/>
      <c r="U74"/>
      <c r="V74"/>
      <c r="W74"/>
      <c r="X74"/>
      <c r="Y74"/>
      <c r="Z74"/>
    </row>
    <row r="75" spans="1:26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9"/>
      <c r="R75" s="1"/>
      <c r="T75"/>
      <c r="U75"/>
      <c r="V75"/>
      <c r="W75"/>
      <c r="X75"/>
      <c r="Y75"/>
      <c r="Z75"/>
    </row>
    <row r="76" spans="1:26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9"/>
      <c r="R76" s="1"/>
      <c r="T76"/>
      <c r="U76"/>
      <c r="V76"/>
      <c r="W76"/>
      <c r="X76"/>
      <c r="Y76"/>
      <c r="Z76"/>
    </row>
    <row r="77" spans="1:26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9"/>
      <c r="R77" s="1"/>
      <c r="T77"/>
      <c r="U77"/>
      <c r="V77"/>
      <c r="W77"/>
      <c r="X77"/>
      <c r="Y77"/>
      <c r="Z77"/>
    </row>
    <row r="78" spans="1:26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9"/>
      <c r="R78" s="1"/>
      <c r="T78"/>
      <c r="U78"/>
      <c r="V78"/>
      <c r="W78"/>
      <c r="X78"/>
      <c r="Y78"/>
      <c r="Z78"/>
    </row>
    <row r="79" spans="1:26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9"/>
      <c r="R79" s="1"/>
      <c r="T79"/>
      <c r="U79"/>
      <c r="V79"/>
      <c r="W79"/>
      <c r="X79"/>
      <c r="Y79"/>
      <c r="Z79"/>
    </row>
    <row r="80" spans="1:26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9"/>
      <c r="R80" s="1"/>
      <c r="T80"/>
      <c r="U80"/>
      <c r="V80"/>
      <c r="W80"/>
      <c r="X80"/>
      <c r="Y80"/>
      <c r="Z80"/>
    </row>
    <row r="81" spans="1:26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9"/>
      <c r="R81" s="1"/>
      <c r="T81"/>
      <c r="U81"/>
      <c r="V81"/>
      <c r="W81"/>
      <c r="X81"/>
      <c r="Y81"/>
      <c r="Z81"/>
    </row>
    <row r="82" spans="1:26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9"/>
      <c r="R82" s="1"/>
      <c r="T82"/>
      <c r="U82"/>
      <c r="V82"/>
      <c r="W82"/>
      <c r="X82"/>
      <c r="Y82"/>
      <c r="Z82"/>
    </row>
    <row r="83" spans="1:26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9"/>
      <c r="R83" s="1"/>
      <c r="T83"/>
      <c r="U83"/>
      <c r="V83"/>
      <c r="W83"/>
      <c r="X83"/>
      <c r="Y83"/>
      <c r="Z83"/>
    </row>
    <row r="84" spans="1:26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9"/>
      <c r="R84" s="1"/>
      <c r="T84"/>
      <c r="U84"/>
      <c r="V84"/>
      <c r="W84"/>
      <c r="X84"/>
      <c r="Y84"/>
      <c r="Z84"/>
    </row>
    <row r="85" spans="1:26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9"/>
      <c r="R85" s="1"/>
      <c r="T85"/>
      <c r="U85"/>
      <c r="V85"/>
      <c r="W85"/>
      <c r="X85"/>
      <c r="Y85"/>
      <c r="Z85"/>
    </row>
    <row r="86" spans="1:26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9"/>
      <c r="R86" s="1"/>
      <c r="T86"/>
      <c r="U86"/>
      <c r="V86"/>
      <c r="W86"/>
      <c r="X86"/>
      <c r="Y86"/>
      <c r="Z86"/>
    </row>
    <row r="87" spans="1:26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9"/>
      <c r="R87" s="1"/>
      <c r="T87"/>
      <c r="U87"/>
      <c r="V87"/>
      <c r="W87"/>
      <c r="X87"/>
      <c r="Y87"/>
      <c r="Z87"/>
    </row>
    <row r="88" spans="1:26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9"/>
      <c r="R88" s="1"/>
      <c r="T88"/>
      <c r="U88"/>
      <c r="V88"/>
      <c r="W88"/>
      <c r="X88"/>
      <c r="Y88"/>
      <c r="Z88"/>
    </row>
    <row r="89" spans="1:26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0"/>
      <c r="R89" s="1"/>
      <c r="T89"/>
      <c r="U89"/>
      <c r="V89"/>
      <c r="W89"/>
      <c r="X89"/>
      <c r="Y89"/>
      <c r="Z89"/>
    </row>
    <row r="90" spans="1:26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0"/>
      <c r="R90" s="1"/>
      <c r="T90"/>
      <c r="U90"/>
      <c r="V90"/>
      <c r="W90"/>
      <c r="X90"/>
      <c r="Y90"/>
      <c r="Z90"/>
    </row>
    <row r="91" spans="1:26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9"/>
      <c r="R91" s="1"/>
      <c r="T91"/>
      <c r="U91"/>
      <c r="V91"/>
      <c r="W91"/>
      <c r="X91"/>
      <c r="Y91"/>
      <c r="Z91"/>
    </row>
    <row r="92" spans="1:26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9"/>
      <c r="R92" s="1"/>
      <c r="T92"/>
      <c r="U92"/>
      <c r="V92"/>
      <c r="W92"/>
      <c r="X92"/>
      <c r="Y92"/>
      <c r="Z92"/>
    </row>
    <row r="93" spans="1:26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9"/>
      <c r="R93" s="1"/>
      <c r="T93"/>
      <c r="U93"/>
      <c r="V93"/>
      <c r="W93"/>
      <c r="X93"/>
      <c r="Y93"/>
      <c r="Z93"/>
    </row>
    <row r="94" spans="1:26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9"/>
      <c r="R94" s="1"/>
      <c r="T94"/>
      <c r="U94"/>
      <c r="V94"/>
      <c r="W94"/>
      <c r="X94"/>
      <c r="Y94"/>
      <c r="Z94"/>
    </row>
    <row r="95" spans="1:26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9"/>
      <c r="R95" s="1"/>
      <c r="T95"/>
      <c r="U95"/>
      <c r="V95"/>
      <c r="W95"/>
      <c r="X95"/>
      <c r="Y95"/>
      <c r="Z95"/>
    </row>
    <row r="96" spans="1:26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9"/>
      <c r="R96" s="1"/>
      <c r="T96"/>
      <c r="U96"/>
      <c r="V96"/>
      <c r="W96"/>
      <c r="X96"/>
      <c r="Y96"/>
      <c r="Z96"/>
    </row>
    <row r="97" spans="2:26" x14ac:dyDescent="0.2">
      <c r="B97" s="12"/>
      <c r="Q97" s="9"/>
      <c r="R97" s="1"/>
      <c r="T97"/>
      <c r="U97"/>
      <c r="V97"/>
      <c r="W97"/>
      <c r="X97"/>
      <c r="Y97"/>
      <c r="Z97"/>
    </row>
    <row r="98" spans="2:26" x14ac:dyDescent="0.2">
      <c r="B98" s="12"/>
      <c r="T98"/>
      <c r="U98"/>
      <c r="V98"/>
      <c r="W98"/>
      <c r="X98"/>
      <c r="Y98"/>
      <c r="Z98"/>
    </row>
    <row r="99" spans="2:26" x14ac:dyDescent="0.2">
      <c r="B99" s="12"/>
      <c r="T99"/>
      <c r="U99"/>
      <c r="V99"/>
      <c r="W99"/>
      <c r="X99"/>
      <c r="Y99"/>
      <c r="Z99"/>
    </row>
    <row r="100" spans="2:26" x14ac:dyDescent="0.2">
      <c r="B100" s="12"/>
      <c r="T100"/>
      <c r="U100"/>
      <c r="V100"/>
      <c r="W100"/>
      <c r="X100"/>
      <c r="Y100"/>
      <c r="Z100"/>
    </row>
    <row r="101" spans="2:26" x14ac:dyDescent="0.2">
      <c r="B101" s="12"/>
      <c r="T101"/>
      <c r="U101"/>
      <c r="V101"/>
      <c r="W101"/>
      <c r="X101"/>
      <c r="Y101"/>
      <c r="Z101"/>
    </row>
    <row r="102" spans="2:26" x14ac:dyDescent="0.2">
      <c r="B102" s="12"/>
      <c r="T102"/>
      <c r="U102"/>
      <c r="V102"/>
      <c r="W102"/>
      <c r="X102"/>
      <c r="Y102"/>
      <c r="Z102"/>
    </row>
    <row r="103" spans="2:26" x14ac:dyDescent="0.2">
      <c r="T103"/>
      <c r="U103"/>
      <c r="V103"/>
      <c r="W103"/>
      <c r="X103"/>
      <c r="Y103"/>
      <c r="Z103"/>
    </row>
    <row r="104" spans="2:26" x14ac:dyDescent="0.2">
      <c r="T104"/>
      <c r="U104"/>
      <c r="V104"/>
      <c r="W104"/>
      <c r="X104"/>
      <c r="Y104"/>
      <c r="Z104"/>
    </row>
    <row r="105" spans="2:26" x14ac:dyDescent="0.2">
      <c r="T105"/>
      <c r="U105"/>
      <c r="V105"/>
      <c r="W105"/>
      <c r="X105"/>
      <c r="Y105"/>
      <c r="Z105"/>
    </row>
    <row r="106" spans="2:26" x14ac:dyDescent="0.2">
      <c r="T106"/>
      <c r="U106"/>
      <c r="V106"/>
      <c r="W106"/>
      <c r="X106"/>
      <c r="Y106"/>
      <c r="Z106"/>
    </row>
    <row r="107" spans="2:26" x14ac:dyDescent="0.2">
      <c r="T107"/>
      <c r="U107"/>
      <c r="V107"/>
      <c r="W107"/>
      <c r="X107"/>
      <c r="Y107"/>
      <c r="Z107"/>
    </row>
    <row r="108" spans="2:26" x14ac:dyDescent="0.2">
      <c r="T108"/>
      <c r="U108"/>
      <c r="V108"/>
      <c r="W108"/>
      <c r="X108"/>
      <c r="Y108"/>
      <c r="Z108"/>
    </row>
    <row r="109" spans="2:26" x14ac:dyDescent="0.2">
      <c r="T109"/>
      <c r="U109"/>
      <c r="V109"/>
      <c r="W109"/>
      <c r="X109"/>
      <c r="Y109"/>
      <c r="Z109"/>
    </row>
    <row r="110" spans="2:26" x14ac:dyDescent="0.2">
      <c r="T110"/>
      <c r="U110"/>
      <c r="V110"/>
      <c r="W110"/>
      <c r="X110"/>
      <c r="Y110"/>
      <c r="Z110"/>
    </row>
    <row r="111" spans="2:26" x14ac:dyDescent="0.2">
      <c r="T111"/>
      <c r="U111"/>
      <c r="V111"/>
      <c r="W111"/>
      <c r="X111"/>
      <c r="Y111"/>
      <c r="Z111"/>
    </row>
    <row r="112" spans="2:26" x14ac:dyDescent="0.2">
      <c r="T112"/>
      <c r="U112"/>
      <c r="V112"/>
      <c r="W112"/>
      <c r="X112"/>
      <c r="Y112"/>
      <c r="Z112"/>
    </row>
    <row r="113" spans="20:26" x14ac:dyDescent="0.2">
      <c r="T113"/>
      <c r="U113"/>
      <c r="V113"/>
      <c r="W113"/>
      <c r="X113"/>
      <c r="Y113"/>
      <c r="Z113"/>
    </row>
    <row r="114" spans="20:26" x14ac:dyDescent="0.2">
      <c r="T114"/>
      <c r="U114"/>
      <c r="V114"/>
      <c r="W114"/>
      <c r="X114"/>
      <c r="Y114"/>
      <c r="Z114"/>
    </row>
    <row r="115" spans="20:26" x14ac:dyDescent="0.2">
      <c r="T115"/>
      <c r="U115"/>
      <c r="V115"/>
      <c r="W115"/>
      <c r="X115"/>
      <c r="Y115"/>
      <c r="Z115"/>
    </row>
    <row r="116" spans="20:26" x14ac:dyDescent="0.2">
      <c r="T116"/>
      <c r="U116"/>
      <c r="V116"/>
      <c r="W116"/>
      <c r="X116"/>
      <c r="Y116"/>
      <c r="Z116"/>
    </row>
    <row r="117" spans="20:26" x14ac:dyDescent="0.2">
      <c r="T117"/>
      <c r="U117"/>
      <c r="V117"/>
      <c r="W117"/>
      <c r="X117"/>
      <c r="Y117"/>
      <c r="Z117"/>
    </row>
    <row r="118" spans="20:26" x14ac:dyDescent="0.2">
      <c r="T118"/>
      <c r="U118"/>
      <c r="V118"/>
      <c r="W118"/>
      <c r="X118"/>
      <c r="Y118"/>
      <c r="Z118"/>
    </row>
    <row r="119" spans="20:26" x14ac:dyDescent="0.2">
      <c r="T119"/>
      <c r="U119"/>
      <c r="V119"/>
      <c r="W119"/>
      <c r="X119"/>
      <c r="Y119"/>
      <c r="Z119"/>
    </row>
    <row r="120" spans="20:26" x14ac:dyDescent="0.2">
      <c r="T120"/>
      <c r="U120"/>
      <c r="V120"/>
      <c r="W120"/>
      <c r="X120"/>
      <c r="Y120"/>
      <c r="Z120"/>
    </row>
    <row r="121" spans="20:26" x14ac:dyDescent="0.2">
      <c r="T121"/>
      <c r="U121"/>
      <c r="V121"/>
      <c r="W121"/>
      <c r="X121"/>
      <c r="Y121"/>
      <c r="Z121"/>
    </row>
    <row r="122" spans="20:26" x14ac:dyDescent="0.2">
      <c r="T122"/>
      <c r="U122"/>
      <c r="V122"/>
      <c r="W122"/>
      <c r="X122"/>
      <c r="Y122"/>
      <c r="Z122"/>
    </row>
    <row r="123" spans="20:26" x14ac:dyDescent="0.2">
      <c r="T123"/>
      <c r="U123"/>
      <c r="V123"/>
      <c r="W123"/>
      <c r="X123"/>
      <c r="Y123"/>
      <c r="Z123"/>
    </row>
    <row r="124" spans="20:26" x14ac:dyDescent="0.2">
      <c r="T124"/>
      <c r="U124"/>
      <c r="V124"/>
      <c r="W124"/>
      <c r="X124"/>
      <c r="Y124"/>
      <c r="Z124"/>
    </row>
    <row r="125" spans="20:26" x14ac:dyDescent="0.2">
      <c r="T125"/>
      <c r="U125"/>
      <c r="V125"/>
      <c r="W125"/>
      <c r="X125"/>
      <c r="Y125"/>
      <c r="Z125"/>
    </row>
    <row r="126" spans="20:26" x14ac:dyDescent="0.2">
      <c r="T126"/>
      <c r="U126"/>
      <c r="V126"/>
      <c r="W126"/>
      <c r="X126"/>
      <c r="Y126"/>
      <c r="Z126"/>
    </row>
    <row r="138" spans="9:36" x14ac:dyDescent="0.2"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</row>
    <row r="139" spans="9:36" x14ac:dyDescent="0.2"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</row>
    <row r="140" spans="9:36" x14ac:dyDescent="0.2"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</row>
    <row r="141" spans="9:36" x14ac:dyDescent="0.2"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</row>
    <row r="142" spans="9:36" x14ac:dyDescent="0.2"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</row>
    <row r="143" spans="9:36" x14ac:dyDescent="0.2"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</row>
    <row r="144" spans="9:36" x14ac:dyDescent="0.2"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</row>
    <row r="145" spans="9:36" x14ac:dyDescent="0.2"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</row>
    <row r="146" spans="9:36" x14ac:dyDescent="0.2"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</row>
    <row r="147" spans="9:36" x14ac:dyDescent="0.2"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</row>
    <row r="148" spans="9:36" x14ac:dyDescent="0.2"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</row>
    <row r="149" spans="9:36" x14ac:dyDescent="0.2"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</row>
    <row r="150" spans="9:36" x14ac:dyDescent="0.2">
      <c r="I150" s="127"/>
      <c r="J150" s="127"/>
      <c r="K150" s="127"/>
      <c r="L150" s="127"/>
      <c r="M150" s="162" t="s">
        <v>111</v>
      </c>
      <c r="N150" s="127"/>
      <c r="O150" s="127"/>
      <c r="P150" s="127"/>
      <c r="Q150" s="127"/>
      <c r="R150" s="127"/>
      <c r="S150" s="127"/>
      <c r="T150" s="162" t="s">
        <v>111</v>
      </c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</row>
    <row r="151" spans="9:36" x14ac:dyDescent="0.2">
      <c r="I151" s="127"/>
      <c r="J151" s="127"/>
      <c r="K151" s="127"/>
      <c r="L151" s="127"/>
      <c r="M151" s="170" t="s">
        <v>12</v>
      </c>
      <c r="N151" s="170" t="s">
        <v>49</v>
      </c>
      <c r="O151" s="170" t="s">
        <v>51</v>
      </c>
      <c r="P151" s="127"/>
      <c r="Q151" s="127"/>
      <c r="R151" s="127"/>
      <c r="S151" s="127"/>
      <c r="T151" s="170" t="s">
        <v>12</v>
      </c>
      <c r="U151" s="170" t="s">
        <v>49</v>
      </c>
      <c r="V151" s="170" t="s">
        <v>51</v>
      </c>
      <c r="W151" s="127"/>
      <c r="X151" s="181" t="s">
        <v>12</v>
      </c>
      <c r="Y151" s="182" t="s">
        <v>49</v>
      </c>
      <c r="Z151" s="182" t="s">
        <v>50</v>
      </c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</row>
    <row r="152" spans="9:36" x14ac:dyDescent="0.2">
      <c r="I152" s="127"/>
      <c r="J152" s="127"/>
      <c r="K152" s="127"/>
      <c r="L152" s="127"/>
      <c r="M152" s="183" t="s">
        <v>58</v>
      </c>
      <c r="N152" s="170" t="s">
        <v>58</v>
      </c>
      <c r="O152" s="176">
        <f>+E29</f>
        <v>11163</v>
      </c>
      <c r="P152" s="127"/>
      <c r="Q152" s="127"/>
      <c r="R152" s="127"/>
      <c r="S152" s="127"/>
      <c r="T152" s="183" t="s">
        <v>58</v>
      </c>
      <c r="U152" s="170" t="s">
        <v>58</v>
      </c>
      <c r="V152" s="176">
        <f>+M29</f>
        <v>455.5814700432361</v>
      </c>
      <c r="W152" s="127"/>
      <c r="X152" s="183" t="s">
        <v>58</v>
      </c>
      <c r="Y152" s="170" t="s">
        <v>58</v>
      </c>
      <c r="Z152" s="179">
        <f>+O29</f>
        <v>1.3634264848912947</v>
      </c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</row>
    <row r="153" spans="9:36" x14ac:dyDescent="0.2">
      <c r="I153" s="127"/>
      <c r="J153" s="127"/>
      <c r="K153" s="127"/>
      <c r="L153" s="127"/>
      <c r="M153" s="127" t="s">
        <v>105</v>
      </c>
      <c r="N153" s="127" t="e">
        <f>+VLOOKUP(M153,$X$153:$Y$175,2,0)</f>
        <v>#N/A</v>
      </c>
      <c r="O153" s="184">
        <v>2211.171270718231</v>
      </c>
      <c r="P153" s="127"/>
      <c r="Q153" s="127"/>
      <c r="R153" s="127"/>
      <c r="S153" s="127"/>
      <c r="T153" s="127" t="s">
        <v>85</v>
      </c>
      <c r="U153" s="127" t="str">
        <f t="shared" ref="U153:U175" si="7">VLOOKUP(T153,$Z$183:$AA$205,2,0)</f>
        <v>CHAVIMOCHIC</v>
      </c>
      <c r="V153" s="126">
        <v>17359.338461538413</v>
      </c>
      <c r="W153" s="127"/>
      <c r="X153" s="171" t="s">
        <v>85</v>
      </c>
      <c r="Y153" s="127" t="str">
        <f t="shared" ref="Y153:Y175" si="8">VLOOKUP(X153,$T$153:$U$175,2,0)</f>
        <v>CHAVIMOCHIC</v>
      </c>
      <c r="Z153" s="126">
        <v>96.443635552000117</v>
      </c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</row>
    <row r="154" spans="9:36" x14ac:dyDescent="0.2">
      <c r="I154" s="127"/>
      <c r="J154" s="127"/>
      <c r="K154" s="127"/>
      <c r="L154" s="127"/>
      <c r="M154" s="127" t="s">
        <v>106</v>
      </c>
      <c r="N154" s="127" t="e">
        <f>+VLOOKUP(M154,$X$153:$Y$175,2,0)</f>
        <v>#N/A</v>
      </c>
      <c r="O154" s="184">
        <v>2204.9096774193567</v>
      </c>
      <c r="P154" s="127"/>
      <c r="Q154" s="127"/>
      <c r="R154" s="127"/>
      <c r="S154" s="127"/>
      <c r="T154" s="127" t="s">
        <v>6</v>
      </c>
      <c r="U154" s="127" t="str">
        <f t="shared" si="7"/>
        <v>ELC</v>
      </c>
      <c r="V154" s="126">
        <v>2281.067796610178</v>
      </c>
      <c r="W154" s="127"/>
      <c r="X154" s="180" t="s">
        <v>205</v>
      </c>
      <c r="Y154" s="127" t="str">
        <f t="shared" si="8"/>
        <v>COELVISA</v>
      </c>
      <c r="Z154" s="126">
        <v>12.83835968888889</v>
      </c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</row>
    <row r="155" spans="9:36" x14ac:dyDescent="0.2">
      <c r="I155" s="127"/>
      <c r="J155" s="127"/>
      <c r="K155" s="127"/>
      <c r="L155" s="127"/>
      <c r="M155" s="127" t="s">
        <v>6</v>
      </c>
      <c r="N155" s="127" t="str">
        <f>+VLOOKUP(M155,$X$153:$Y$175,2,0)</f>
        <v>ELC</v>
      </c>
      <c r="O155" s="184">
        <v>2142.084057971013</v>
      </c>
      <c r="P155" s="127"/>
      <c r="Q155" s="127"/>
      <c r="R155" s="127"/>
      <c r="S155" s="127"/>
      <c r="T155" s="127" t="s">
        <v>4</v>
      </c>
      <c r="U155" s="127" t="str">
        <f t="shared" si="7"/>
        <v>ELSE</v>
      </c>
      <c r="V155" s="126">
        <v>1978.9446494464823</v>
      </c>
      <c r="W155" s="127"/>
      <c r="X155" s="171" t="s">
        <v>196</v>
      </c>
      <c r="Y155" s="127" t="str">
        <f t="shared" si="8"/>
        <v>SEAL</v>
      </c>
      <c r="Z155" s="126">
        <v>4.6470463000000013</v>
      </c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</row>
    <row r="156" spans="9:36" x14ac:dyDescent="0.2">
      <c r="I156" s="127"/>
      <c r="J156" s="127"/>
      <c r="K156" s="127"/>
      <c r="L156" s="127"/>
      <c r="M156" s="127" t="s">
        <v>4</v>
      </c>
      <c r="N156" s="127" t="str">
        <f>+VLOOKUP(M156,$X$153:$Y$175,2,0)</f>
        <v>ELSE</v>
      </c>
      <c r="O156" s="184">
        <v>2102.568376068376</v>
      </c>
      <c r="P156" s="127"/>
      <c r="Q156" s="127"/>
      <c r="R156" s="127"/>
      <c r="S156" s="127"/>
      <c r="T156" s="127" t="s">
        <v>74</v>
      </c>
      <c r="U156" s="127" t="str">
        <f t="shared" si="7"/>
        <v>ENOSA</v>
      </c>
      <c r="V156" s="126">
        <v>1775.7714285714294</v>
      </c>
      <c r="W156" s="127"/>
      <c r="X156" s="178" t="s">
        <v>74</v>
      </c>
      <c r="Y156" s="127" t="str">
        <f t="shared" si="8"/>
        <v>ENOSA</v>
      </c>
      <c r="Z156" s="126">
        <v>4.4262429621430348</v>
      </c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</row>
    <row r="157" spans="9:36" x14ac:dyDescent="0.2">
      <c r="I157" s="127"/>
      <c r="J157" s="127"/>
      <c r="K157" s="127"/>
      <c r="L157" s="127"/>
      <c r="M157" s="127" t="s">
        <v>7</v>
      </c>
      <c r="N157" s="127" t="e">
        <f>+VLOOKUP(M157,$X$153:$Y$175,2,0)</f>
        <v>#N/A</v>
      </c>
      <c r="O157" s="184">
        <v>2016.6609442060098</v>
      </c>
      <c r="P157" s="127"/>
      <c r="Q157" s="127"/>
      <c r="R157" s="127"/>
      <c r="S157" s="127"/>
      <c r="T157" s="127" t="s">
        <v>3</v>
      </c>
      <c r="U157" s="127" t="str">
        <f t="shared" si="7"/>
        <v>ELPUNO</v>
      </c>
      <c r="V157" s="126">
        <v>1609.3532608695675</v>
      </c>
      <c r="W157" s="127"/>
      <c r="X157" s="180" t="s">
        <v>204</v>
      </c>
      <c r="Y157" s="127" t="str">
        <f t="shared" si="8"/>
        <v>ELS</v>
      </c>
      <c r="Z157" s="126">
        <v>2.5114646549668862</v>
      </c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</row>
    <row r="158" spans="9:36" x14ac:dyDescent="0.2">
      <c r="I158" s="127"/>
      <c r="J158" s="127"/>
      <c r="K158" s="127"/>
      <c r="L158" s="127"/>
      <c r="M158" s="127" t="s">
        <v>27</v>
      </c>
      <c r="N158" s="127" t="e">
        <f>+VLOOKUP(M158,$X$153:$Y$175,2,0)</f>
        <v>#N/A</v>
      </c>
      <c r="O158" s="184">
        <v>1514.9209039548016</v>
      </c>
      <c r="P158" s="127"/>
      <c r="Q158" s="127"/>
      <c r="R158" s="127"/>
      <c r="S158" s="127"/>
      <c r="T158" s="127" t="s">
        <v>194</v>
      </c>
      <c r="U158" s="127" t="str">
        <f t="shared" si="7"/>
        <v>ELNM</v>
      </c>
      <c r="V158" s="126">
        <v>1125.4999999999998</v>
      </c>
      <c r="W158" s="127"/>
      <c r="X158" s="180" t="s">
        <v>6</v>
      </c>
      <c r="Y158" s="127" t="str">
        <f t="shared" si="8"/>
        <v>ELC</v>
      </c>
      <c r="Z158" s="126">
        <v>2.336624660169496</v>
      </c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</row>
    <row r="159" spans="9:36" x14ac:dyDescent="0.2">
      <c r="I159" s="127"/>
      <c r="J159" s="127"/>
      <c r="K159" s="127"/>
      <c r="L159" s="127"/>
      <c r="M159" s="127" t="s">
        <v>3</v>
      </c>
      <c r="N159" s="127" t="str">
        <f>+VLOOKUP(M159,$X$153:$Y$175,2,0)</f>
        <v>ELPUNO</v>
      </c>
      <c r="O159" s="184">
        <v>1471.9680851063817</v>
      </c>
      <c r="P159" s="127"/>
      <c r="Q159" s="127"/>
      <c r="R159" s="127"/>
      <c r="S159" s="127"/>
      <c r="T159" s="127" t="s">
        <v>8</v>
      </c>
      <c r="U159" s="127" t="str">
        <f t="shared" si="7"/>
        <v>ELN</v>
      </c>
      <c r="V159" s="126">
        <v>1121.7236024844738</v>
      </c>
      <c r="W159" s="127"/>
      <c r="X159" s="173" t="s">
        <v>4</v>
      </c>
      <c r="Y159" s="127" t="str">
        <f t="shared" si="8"/>
        <v>ELSE</v>
      </c>
      <c r="Z159" s="126">
        <v>2.3275554797048095</v>
      </c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</row>
    <row r="160" spans="9:36" x14ac:dyDescent="0.2">
      <c r="I160" s="127"/>
      <c r="J160" s="127"/>
      <c r="K160" s="127"/>
      <c r="L160" s="127"/>
      <c r="M160" s="127" t="s">
        <v>2</v>
      </c>
      <c r="N160" s="127" t="e">
        <f>+VLOOKUP(M160,$X$153:$Y$175,2,0)</f>
        <v>#N/A</v>
      </c>
      <c r="O160" s="184">
        <v>1304.5999999999999</v>
      </c>
      <c r="P160" s="127"/>
      <c r="Q160" s="127"/>
      <c r="R160" s="127"/>
      <c r="S160" s="127"/>
      <c r="T160" s="127" t="s">
        <v>204</v>
      </c>
      <c r="U160" s="127" t="str">
        <f t="shared" si="7"/>
        <v>ELS</v>
      </c>
      <c r="V160" s="126">
        <v>1081.2980132450325</v>
      </c>
      <c r="W160" s="127"/>
      <c r="X160" s="180" t="s">
        <v>8</v>
      </c>
      <c r="Y160" s="127" t="str">
        <f t="shared" si="8"/>
        <v>ELN</v>
      </c>
      <c r="Z160" s="126">
        <v>2.276091856521743</v>
      </c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</row>
    <row r="161" spans="9:36" x14ac:dyDescent="0.2">
      <c r="I161" s="127"/>
      <c r="J161" s="127"/>
      <c r="K161" s="127"/>
      <c r="L161" s="127"/>
      <c r="M161" s="127" t="s">
        <v>53</v>
      </c>
      <c r="N161" s="127" t="e">
        <f>+VLOOKUP(M161,$X$153:$Y$175,2,0)</f>
        <v>#N/A</v>
      </c>
      <c r="O161" s="184">
        <v>1129.0155807365438</v>
      </c>
      <c r="P161" s="127"/>
      <c r="Q161" s="127"/>
      <c r="R161" s="127"/>
      <c r="S161" s="127"/>
      <c r="T161" s="127" t="s">
        <v>215</v>
      </c>
      <c r="U161" s="127" t="str">
        <f t="shared" si="7"/>
        <v>EDELSA</v>
      </c>
      <c r="V161" s="126">
        <v>476.00000000000023</v>
      </c>
      <c r="W161" s="127"/>
      <c r="X161" s="172" t="s">
        <v>194</v>
      </c>
      <c r="Y161" s="127" t="str">
        <f t="shared" si="8"/>
        <v>ELNM</v>
      </c>
      <c r="Z161" s="126">
        <v>2.2663022994805173</v>
      </c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</row>
    <row r="162" spans="9:36" x14ac:dyDescent="0.2">
      <c r="I162" s="127"/>
      <c r="J162" s="127"/>
      <c r="K162" s="127"/>
      <c r="L162" s="127"/>
      <c r="M162" s="127" t="s">
        <v>8</v>
      </c>
      <c r="N162" s="127" t="str">
        <f>+VLOOKUP(M162,$X$153:$Y$175,2,0)</f>
        <v>ELN</v>
      </c>
      <c r="O162" s="184">
        <v>1109.1596091205197</v>
      </c>
      <c r="P162" s="127"/>
      <c r="Q162" s="127"/>
      <c r="R162" s="127"/>
      <c r="S162" s="127"/>
      <c r="T162" s="127" t="s">
        <v>61</v>
      </c>
      <c r="U162" s="127" t="str">
        <f t="shared" si="7"/>
        <v>TOCACHE</v>
      </c>
      <c r="V162" s="126">
        <v>447.99999999999972</v>
      </c>
      <c r="W162" s="127"/>
      <c r="X162" s="173" t="s">
        <v>3</v>
      </c>
      <c r="Y162" s="127" t="str">
        <f t="shared" si="8"/>
        <v>ELPUNO</v>
      </c>
      <c r="Z162" s="126">
        <v>1.8522007549456523</v>
      </c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</row>
    <row r="163" spans="9:36" ht="38.25" x14ac:dyDescent="0.2">
      <c r="I163" s="127"/>
      <c r="J163" s="127"/>
      <c r="K163" s="127"/>
      <c r="L163" s="127"/>
      <c r="M163" s="127" t="s">
        <v>72</v>
      </c>
      <c r="N163" s="127" t="str">
        <f>+VLOOKUP(M163,$X$153:$Y$175,2,0)</f>
        <v>ELDUNAS</v>
      </c>
      <c r="O163" s="184">
        <v>1040.5753424657532</v>
      </c>
      <c r="P163" s="127"/>
      <c r="Q163" s="127"/>
      <c r="R163" s="127"/>
      <c r="S163" s="127"/>
      <c r="T163" s="127" t="s">
        <v>54</v>
      </c>
      <c r="U163" s="127" t="str">
        <f t="shared" si="7"/>
        <v>EILHICHA</v>
      </c>
      <c r="V163" s="126">
        <v>357.78260869565236</v>
      </c>
      <c r="W163" s="127"/>
      <c r="X163" s="185" t="s">
        <v>190</v>
      </c>
      <c r="Y163" s="127" t="str">
        <f t="shared" si="8"/>
        <v>ENEDIS</v>
      </c>
      <c r="Z163" s="126">
        <v>1.1714693087009174</v>
      </c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</row>
    <row r="164" spans="9:36" x14ac:dyDescent="0.2">
      <c r="I164" s="127"/>
      <c r="J164" s="127"/>
      <c r="K164" s="127"/>
      <c r="L164" s="127"/>
      <c r="M164" s="127" t="s">
        <v>9</v>
      </c>
      <c r="N164" s="127" t="e">
        <f>+VLOOKUP(M164,$X$153:$Y$175,2,0)</f>
        <v>#N/A</v>
      </c>
      <c r="O164" s="184">
        <v>1014.3112582781461</v>
      </c>
      <c r="P164" s="127"/>
      <c r="Q164" s="127"/>
      <c r="R164" s="127"/>
      <c r="S164" s="127"/>
      <c r="T164" s="127" t="s">
        <v>72</v>
      </c>
      <c r="U164" s="127" t="str">
        <f t="shared" si="7"/>
        <v>ELDUNAS</v>
      </c>
      <c r="V164" s="126">
        <v>331.43878954607999</v>
      </c>
      <c r="W164" s="127"/>
      <c r="X164" s="173" t="s">
        <v>72</v>
      </c>
      <c r="Y164" s="127" t="str">
        <f t="shared" si="8"/>
        <v>ELDUNAS</v>
      </c>
      <c r="Z164" s="126">
        <v>0.97865206024759344</v>
      </c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</row>
    <row r="165" spans="9:36" x14ac:dyDescent="0.2">
      <c r="I165" s="127"/>
      <c r="J165" s="127"/>
      <c r="K165" s="127"/>
      <c r="L165" s="127"/>
      <c r="M165" s="127" t="s">
        <v>5</v>
      </c>
      <c r="N165" s="127" t="str">
        <f>+VLOOKUP(M165,$X$153:$Y$175,2,0)</f>
        <v>ELU</v>
      </c>
      <c r="O165" s="184">
        <v>743.87931034482756</v>
      </c>
      <c r="P165" s="127"/>
      <c r="Q165" s="127"/>
      <c r="R165" s="127"/>
      <c r="S165" s="127"/>
      <c r="T165" s="127" t="s">
        <v>28</v>
      </c>
      <c r="U165" s="127" t="str">
        <f t="shared" si="7"/>
        <v>SERSA</v>
      </c>
      <c r="V165" s="126">
        <v>324.91304347826093</v>
      </c>
      <c r="W165" s="127"/>
      <c r="X165" s="173" t="s">
        <v>5</v>
      </c>
      <c r="Y165" s="127" t="str">
        <f t="shared" si="8"/>
        <v>ELU</v>
      </c>
      <c r="Z165" s="126">
        <v>0.83407038648648635</v>
      </c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</row>
    <row r="166" spans="9:36" x14ac:dyDescent="0.2">
      <c r="I166" s="127"/>
      <c r="J166" s="127"/>
      <c r="K166" s="127"/>
      <c r="L166" s="127"/>
      <c r="M166" s="127" t="s">
        <v>28</v>
      </c>
      <c r="N166" s="127" t="str">
        <f>+VLOOKUP(M166,$X$153:$Y$175,2,0)</f>
        <v>SERSA</v>
      </c>
      <c r="O166" s="184">
        <v>587.99999999999977</v>
      </c>
      <c r="P166" s="127"/>
      <c r="Q166" s="127"/>
      <c r="R166" s="127"/>
      <c r="S166" s="127"/>
      <c r="T166" s="127" t="s">
        <v>10</v>
      </c>
      <c r="U166" s="127" t="str">
        <f t="shared" si="7"/>
        <v>EPASA</v>
      </c>
      <c r="V166" s="126">
        <v>289.85714285714278</v>
      </c>
      <c r="W166" s="127"/>
      <c r="X166" s="150" t="s">
        <v>61</v>
      </c>
      <c r="Y166" s="127" t="str">
        <f t="shared" si="8"/>
        <v>TOCACHE</v>
      </c>
      <c r="Z166" s="126">
        <v>0.51424312830188701</v>
      </c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</row>
    <row r="167" spans="9:36" x14ac:dyDescent="0.2">
      <c r="I167" s="127"/>
      <c r="J167" s="127"/>
      <c r="K167" s="127"/>
      <c r="L167" s="127"/>
      <c r="M167" s="127" t="s">
        <v>54</v>
      </c>
      <c r="N167" s="127" t="str">
        <f>+VLOOKUP(M167,$X$153:$Y$175,2,0)</f>
        <v>EILHICHA</v>
      </c>
      <c r="O167" s="184">
        <v>488</v>
      </c>
      <c r="P167" s="127"/>
      <c r="Q167" s="127"/>
      <c r="R167" s="127"/>
      <c r="S167" s="127"/>
      <c r="T167" s="127" t="s">
        <v>5</v>
      </c>
      <c r="U167" s="127" t="str">
        <f t="shared" si="7"/>
        <v>ELU</v>
      </c>
      <c r="V167" s="126">
        <v>280.78978978978984</v>
      </c>
      <c r="W167" s="127"/>
      <c r="X167" s="178" t="s">
        <v>73</v>
      </c>
      <c r="Y167" s="127" t="str">
        <f t="shared" si="8"/>
        <v>ELOR</v>
      </c>
      <c r="Z167" s="126">
        <v>0.45796574479225965</v>
      </c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</row>
    <row r="168" spans="9:36" x14ac:dyDescent="0.2">
      <c r="I168" s="127"/>
      <c r="J168" s="127"/>
      <c r="K168" s="127"/>
      <c r="L168" s="127"/>
      <c r="M168" s="127" t="s">
        <v>61</v>
      </c>
      <c r="N168" s="127" t="str">
        <f>+VLOOKUP(M168,$X$153:$Y$175,2,0)</f>
        <v>TOCACHE</v>
      </c>
      <c r="O168" s="184">
        <v>409.32075471698124</v>
      </c>
      <c r="P168" s="127"/>
      <c r="Q168" s="127"/>
      <c r="R168" s="127"/>
      <c r="S168" s="127"/>
      <c r="T168" s="127" t="s">
        <v>73</v>
      </c>
      <c r="U168" s="127" t="str">
        <f t="shared" si="7"/>
        <v>ELOR</v>
      </c>
      <c r="V168" s="126">
        <v>261.30221969265813</v>
      </c>
      <c r="W168" s="127"/>
      <c r="X168" s="150" t="s">
        <v>54</v>
      </c>
      <c r="Y168" s="127" t="str">
        <f t="shared" si="8"/>
        <v>EILHICHA</v>
      </c>
      <c r="Z168" s="126">
        <v>0.45250058695652173</v>
      </c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</row>
    <row r="169" spans="9:36" x14ac:dyDescent="0.2">
      <c r="I169" s="127"/>
      <c r="J169" s="127"/>
      <c r="K169" s="127"/>
      <c r="L169" s="127"/>
      <c r="M169" s="127" t="s">
        <v>0</v>
      </c>
      <c r="N169" s="127" t="e">
        <f>+VLOOKUP(M169,$X$153:$Y$175,2,0)</f>
        <v>#N/A</v>
      </c>
      <c r="O169" s="184">
        <v>389.69565217391295</v>
      </c>
      <c r="P169" s="127"/>
      <c r="Q169" s="127"/>
      <c r="R169" s="127"/>
      <c r="S169" s="127"/>
      <c r="T169" s="127" t="s">
        <v>190</v>
      </c>
      <c r="U169" s="127" t="str">
        <f t="shared" si="7"/>
        <v>ENEDIS</v>
      </c>
      <c r="V169" s="126">
        <v>246.06054315862218</v>
      </c>
      <c r="W169" s="127"/>
      <c r="X169" s="180" t="s">
        <v>10</v>
      </c>
      <c r="Y169" s="127" t="str">
        <f t="shared" si="8"/>
        <v>EPASA</v>
      </c>
      <c r="Z169" s="126">
        <v>0.44980434285714288</v>
      </c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</row>
    <row r="170" spans="9:36" x14ac:dyDescent="0.2">
      <c r="I170" s="127"/>
      <c r="J170" s="127"/>
      <c r="K170" s="127"/>
      <c r="L170" s="127"/>
      <c r="M170" s="127" t="s">
        <v>10</v>
      </c>
      <c r="N170" s="127" t="str">
        <f>+VLOOKUP(M170,$X$153:$Y$175,2,0)</f>
        <v>EPASA</v>
      </c>
      <c r="O170" s="184">
        <v>276.57142857142856</v>
      </c>
      <c r="P170" s="127"/>
      <c r="Q170" s="127"/>
      <c r="R170" s="127"/>
      <c r="S170" s="127"/>
      <c r="T170" s="127" t="s">
        <v>205</v>
      </c>
      <c r="U170" s="127" t="str">
        <f t="shared" si="7"/>
        <v>COELVISA</v>
      </c>
      <c r="V170" s="126">
        <v>210.66666666666666</v>
      </c>
      <c r="W170" s="127"/>
      <c r="X170" s="173" t="s">
        <v>28</v>
      </c>
      <c r="Y170" s="127" t="str">
        <f t="shared" si="8"/>
        <v>SERSA</v>
      </c>
      <c r="Z170" s="126">
        <v>0.44832468695652172</v>
      </c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</row>
    <row r="171" spans="9:36" ht="102" x14ac:dyDescent="0.2">
      <c r="I171" s="127"/>
      <c r="J171" s="127"/>
      <c r="K171" s="127"/>
      <c r="L171" s="127"/>
      <c r="M171" s="127" t="s">
        <v>62</v>
      </c>
      <c r="N171" s="127" t="str">
        <f>+VLOOKUP(M171,$X$153:$Y$175,2,0)</f>
        <v>EMSEU</v>
      </c>
      <c r="O171" s="184">
        <v>238.90476190476187</v>
      </c>
      <c r="P171" s="127"/>
      <c r="Q171" s="127"/>
      <c r="R171" s="127"/>
      <c r="S171" s="127"/>
      <c r="T171" s="127" t="s">
        <v>62</v>
      </c>
      <c r="U171" s="127" t="str">
        <f t="shared" si="7"/>
        <v>EMSEU</v>
      </c>
      <c r="V171" s="126">
        <v>183.50000000000003</v>
      </c>
      <c r="W171" s="127"/>
      <c r="X171" s="186" t="s">
        <v>215</v>
      </c>
      <c r="Y171" s="127" t="str">
        <f t="shared" si="8"/>
        <v>EDELSA</v>
      </c>
      <c r="Z171" s="126">
        <v>0.28106040000000004</v>
      </c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</row>
    <row r="172" spans="9:36" x14ac:dyDescent="0.2">
      <c r="I172" s="127"/>
      <c r="J172" s="127"/>
      <c r="K172" s="127"/>
      <c r="L172" s="127"/>
      <c r="M172" s="127" t="s">
        <v>104</v>
      </c>
      <c r="N172" s="127" t="e">
        <f>+VLOOKUP(M172,$X$153:$Y$175,2,0)</f>
        <v>#N/A</v>
      </c>
      <c r="O172" s="184">
        <v>200.71428571428564</v>
      </c>
      <c r="P172" s="127"/>
      <c r="Q172" s="127"/>
      <c r="R172" s="127"/>
      <c r="S172" s="127"/>
      <c r="T172" s="184" t="s">
        <v>26</v>
      </c>
      <c r="U172" s="127" t="str">
        <f t="shared" si="7"/>
        <v>EMSEMSA</v>
      </c>
      <c r="V172" s="126">
        <v>41.5</v>
      </c>
      <c r="W172" s="127"/>
      <c r="X172" s="174" t="s">
        <v>62</v>
      </c>
      <c r="Y172" s="127" t="str">
        <f t="shared" si="8"/>
        <v>EMSEU</v>
      </c>
      <c r="Z172" s="126">
        <v>0.26164427999999995</v>
      </c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</row>
    <row r="173" spans="9:36" x14ac:dyDescent="0.2">
      <c r="I173" s="127"/>
      <c r="J173" s="127"/>
      <c r="K173" s="127"/>
      <c r="L173" s="127"/>
      <c r="M173" s="184" t="s">
        <v>103</v>
      </c>
      <c r="N173" s="127" t="e">
        <f>+VLOOKUP(M173,$X$153:$Y$175,2,0)</f>
        <v>#N/A</v>
      </c>
      <c r="O173" s="184">
        <v>194.66666666666663</v>
      </c>
      <c r="P173" s="127"/>
      <c r="Q173" s="127"/>
      <c r="R173" s="127"/>
      <c r="S173" s="127"/>
      <c r="T173" s="127" t="s">
        <v>195</v>
      </c>
      <c r="U173" s="127" t="str">
        <f t="shared" si="7"/>
        <v>EGEPSA</v>
      </c>
      <c r="V173" s="126">
        <v>17.11510791366906</v>
      </c>
      <c r="W173" s="127"/>
      <c r="X173" s="150" t="s">
        <v>26</v>
      </c>
      <c r="Y173" s="127" t="str">
        <f t="shared" si="8"/>
        <v>EMSEMSA</v>
      </c>
      <c r="Z173" s="126">
        <v>2.5970163461538461E-2</v>
      </c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</row>
    <row r="174" spans="9:36" x14ac:dyDescent="0.2">
      <c r="I174" s="127"/>
      <c r="J174" s="127"/>
      <c r="K174" s="127"/>
      <c r="L174" s="127"/>
      <c r="M174" s="127" t="s">
        <v>26</v>
      </c>
      <c r="N174" s="127" t="str">
        <f>+VLOOKUP(M174,$X$153:$Y$175,2,0)</f>
        <v>EMSEMSA</v>
      </c>
      <c r="O174" s="184">
        <v>154.51923076923077</v>
      </c>
      <c r="P174" s="127"/>
      <c r="Q174" s="127"/>
      <c r="R174" s="127"/>
      <c r="S174" s="127"/>
      <c r="T174" s="127" t="s">
        <v>96</v>
      </c>
      <c r="U174" s="127" t="str">
        <f t="shared" si="7"/>
        <v>LUZ del SUR</v>
      </c>
      <c r="V174" s="126">
        <v>2.232123451423603</v>
      </c>
      <c r="W174" s="127"/>
      <c r="X174" s="187" t="s">
        <v>195</v>
      </c>
      <c r="Y174" s="127" t="str">
        <f t="shared" si="8"/>
        <v>EGEPSA</v>
      </c>
      <c r="Z174" s="126">
        <v>1.851071870503597E-2</v>
      </c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</row>
    <row r="175" spans="9:36" x14ac:dyDescent="0.2">
      <c r="I175" s="127"/>
      <c r="J175" s="127"/>
      <c r="K175" s="127"/>
      <c r="L175" s="127"/>
      <c r="M175" s="127" t="s">
        <v>102</v>
      </c>
      <c r="N175" s="127" t="e">
        <f>+VLOOKUP(M175,$X$153:$Y$175,2,0)</f>
        <v>#N/A</v>
      </c>
      <c r="O175" s="184">
        <v>130.3125</v>
      </c>
      <c r="P175" s="127"/>
      <c r="Q175" s="127"/>
      <c r="R175" s="127"/>
      <c r="S175" s="127"/>
      <c r="T175" s="127" t="s">
        <v>196</v>
      </c>
      <c r="U175" s="127" t="str">
        <f t="shared" si="7"/>
        <v>SEAL</v>
      </c>
      <c r="V175" s="126">
        <v>1956.1146788990807</v>
      </c>
      <c r="W175" s="127"/>
      <c r="X175" s="173" t="s">
        <v>96</v>
      </c>
      <c r="Y175" s="127" t="str">
        <f t="shared" si="8"/>
        <v>LUZ del SUR</v>
      </c>
      <c r="Z175" s="126">
        <v>5.5136005650945454E-3</v>
      </c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</row>
    <row r="176" spans="9:36" x14ac:dyDescent="0.2"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75"/>
      <c r="U176" s="127"/>
      <c r="V176" s="176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</row>
    <row r="177" spans="9:36" x14ac:dyDescent="0.2"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</row>
    <row r="178" spans="9:36" x14ac:dyDescent="0.2"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7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</row>
    <row r="179" spans="9:36" x14ac:dyDescent="0.2"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</row>
    <row r="180" spans="9:36" x14ac:dyDescent="0.2"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276"/>
      <c r="U180" s="276"/>
      <c r="V180" s="276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</row>
    <row r="181" spans="9:36" x14ac:dyDescent="0.2"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81" t="s">
        <v>12</v>
      </c>
      <c r="U181" s="182" t="s">
        <v>49</v>
      </c>
      <c r="V181" s="182" t="s">
        <v>50</v>
      </c>
      <c r="W181" s="182" t="s">
        <v>31</v>
      </c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</row>
    <row r="182" spans="9:36" ht="63.75" x14ac:dyDescent="0.2"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85" t="s">
        <v>190</v>
      </c>
      <c r="U182" s="127" t="str">
        <f t="shared" ref="U182:U204" si="9">+VLOOKUP(T182,$X$153:$Y$175,2,0)</f>
        <v>ENEDIS</v>
      </c>
      <c r="V182" s="127">
        <v>5781</v>
      </c>
      <c r="W182" s="188">
        <f t="shared" ref="W182:W204" si="10">+V182/$V$205</f>
        <v>0.35682982531942475</v>
      </c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</row>
    <row r="183" spans="9:36" x14ac:dyDescent="0.2"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73" t="s">
        <v>96</v>
      </c>
      <c r="U183" s="127" t="str">
        <f t="shared" si="9"/>
        <v>LUZ del SUR</v>
      </c>
      <c r="V183" s="127">
        <v>4601</v>
      </c>
      <c r="W183" s="188">
        <f t="shared" si="10"/>
        <v>0.28399481513486824</v>
      </c>
      <c r="X183" s="127"/>
      <c r="Y183" s="127"/>
      <c r="Z183" s="184" t="s">
        <v>205</v>
      </c>
      <c r="AA183" s="127" t="s">
        <v>112</v>
      </c>
      <c r="AB183" s="127"/>
      <c r="AC183" s="127"/>
      <c r="AD183" s="127"/>
      <c r="AE183" s="127"/>
      <c r="AF183" s="127"/>
      <c r="AG183" s="127"/>
      <c r="AH183" s="127"/>
      <c r="AI183" s="127"/>
      <c r="AJ183" s="127"/>
    </row>
    <row r="184" spans="9:36" x14ac:dyDescent="0.2"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78" t="s">
        <v>73</v>
      </c>
      <c r="U184" s="127" t="str">
        <f t="shared" si="9"/>
        <v>ELOR</v>
      </c>
      <c r="V184" s="127">
        <v>1757</v>
      </c>
      <c r="W184" s="188">
        <f t="shared" si="10"/>
        <v>0.10845009567310659</v>
      </c>
      <c r="X184" s="127"/>
      <c r="Y184" s="127"/>
      <c r="Z184" s="127" t="s">
        <v>190</v>
      </c>
      <c r="AA184" s="127" t="s">
        <v>113</v>
      </c>
      <c r="AB184" s="127"/>
      <c r="AC184" s="127"/>
      <c r="AD184" s="127"/>
      <c r="AE184" s="127"/>
      <c r="AF184" s="127"/>
      <c r="AG184" s="127"/>
      <c r="AH184" s="127"/>
      <c r="AI184" s="127"/>
      <c r="AJ184" s="127"/>
    </row>
    <row r="185" spans="9:36" x14ac:dyDescent="0.2"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72" t="s">
        <v>194</v>
      </c>
      <c r="U185" s="127" t="str">
        <f t="shared" si="9"/>
        <v>ELNM</v>
      </c>
      <c r="V185" s="127">
        <v>770</v>
      </c>
      <c r="W185" s="188">
        <f t="shared" si="10"/>
        <v>4.752793037466823E-2</v>
      </c>
      <c r="X185" s="179"/>
      <c r="Y185" s="127"/>
      <c r="Z185" s="127" t="s">
        <v>96</v>
      </c>
      <c r="AA185" s="127" t="s">
        <v>117</v>
      </c>
      <c r="AB185" s="127"/>
      <c r="AC185" s="127"/>
      <c r="AD185" s="127"/>
      <c r="AE185" s="127"/>
      <c r="AF185" s="127"/>
      <c r="AG185" s="127"/>
      <c r="AH185" s="127"/>
      <c r="AI185" s="127"/>
      <c r="AJ185" s="127"/>
    </row>
    <row r="186" spans="9:36" x14ac:dyDescent="0.2"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73" t="s">
        <v>72</v>
      </c>
      <c r="U186" s="127" t="str">
        <f t="shared" si="9"/>
        <v>ELDUNAS</v>
      </c>
      <c r="V186" s="127">
        <v>727</v>
      </c>
      <c r="W186" s="188">
        <f t="shared" si="10"/>
        <v>4.487377322387507E-2</v>
      </c>
      <c r="X186" s="127"/>
      <c r="Y186" s="127"/>
      <c r="Z186" s="127" t="s">
        <v>196</v>
      </c>
      <c r="AA186" s="127" t="s">
        <v>107</v>
      </c>
      <c r="AB186" s="127"/>
      <c r="AC186" s="127"/>
      <c r="AD186" s="127"/>
      <c r="AE186" s="127"/>
      <c r="AF186" s="127"/>
      <c r="AG186" s="127"/>
      <c r="AH186" s="127"/>
      <c r="AI186" s="127"/>
      <c r="AJ186" s="127"/>
    </row>
    <row r="187" spans="9:36" x14ac:dyDescent="0.2"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80" t="s">
        <v>6</v>
      </c>
      <c r="U187" s="127" t="str">
        <f t="shared" si="9"/>
        <v>ELC</v>
      </c>
      <c r="V187" s="127">
        <v>354</v>
      </c>
      <c r="W187" s="188">
        <f t="shared" si="10"/>
        <v>2.1850503055366954E-2</v>
      </c>
      <c r="X187" s="127"/>
      <c r="Y187" s="127"/>
      <c r="Z187" s="127" t="s">
        <v>74</v>
      </c>
      <c r="AA187" s="127" t="s">
        <v>109</v>
      </c>
      <c r="AB187" s="127"/>
      <c r="AC187" s="127"/>
      <c r="AD187" s="127"/>
      <c r="AE187" s="127"/>
      <c r="AF187" s="127"/>
      <c r="AG187" s="127"/>
      <c r="AH187" s="127"/>
      <c r="AI187" s="127"/>
      <c r="AJ187" s="127"/>
    </row>
    <row r="188" spans="9:36" x14ac:dyDescent="0.2"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73" t="s">
        <v>5</v>
      </c>
      <c r="U188" s="127" t="str">
        <f t="shared" si="9"/>
        <v>ELU</v>
      </c>
      <c r="V188" s="127">
        <v>333</v>
      </c>
      <c r="W188" s="188">
        <f t="shared" si="10"/>
        <v>2.0554286772421455E-2</v>
      </c>
      <c r="X188" s="126"/>
      <c r="Y188" s="127"/>
      <c r="Z188" s="179" t="s">
        <v>72</v>
      </c>
      <c r="AA188" s="127" t="s">
        <v>114</v>
      </c>
      <c r="AB188" s="127"/>
      <c r="AC188" s="127"/>
      <c r="AD188" s="127"/>
      <c r="AE188" s="127"/>
      <c r="AF188" s="127"/>
      <c r="AG188" s="127"/>
      <c r="AH188" s="127"/>
      <c r="AI188" s="127"/>
      <c r="AJ188" s="127"/>
    </row>
    <row r="189" spans="9:36" x14ac:dyDescent="0.2"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80" t="s">
        <v>8</v>
      </c>
      <c r="U189" s="127" t="str">
        <f t="shared" si="9"/>
        <v>ELN</v>
      </c>
      <c r="V189" s="127">
        <v>322</v>
      </c>
      <c r="W189" s="188">
        <f t="shared" si="10"/>
        <v>1.9875316338497623E-2</v>
      </c>
      <c r="X189" s="126"/>
      <c r="Y189" s="127"/>
      <c r="Z189" s="127" t="s">
        <v>194</v>
      </c>
      <c r="AA189" s="127" t="s">
        <v>60</v>
      </c>
      <c r="AB189" s="127"/>
      <c r="AC189" s="127"/>
      <c r="AD189" s="127"/>
      <c r="AE189" s="127"/>
      <c r="AF189" s="127"/>
      <c r="AG189" s="127"/>
      <c r="AH189" s="127"/>
      <c r="AI189" s="127"/>
      <c r="AJ189" s="127"/>
    </row>
    <row r="190" spans="9:36" x14ac:dyDescent="0.2"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78" t="s">
        <v>74</v>
      </c>
      <c r="U190" s="127" t="str">
        <f t="shared" si="9"/>
        <v>ENOSA</v>
      </c>
      <c r="V190" s="127">
        <v>280</v>
      </c>
      <c r="W190" s="188">
        <f t="shared" si="10"/>
        <v>1.728288377260663E-2</v>
      </c>
      <c r="X190" s="126"/>
      <c r="Y190" s="127"/>
      <c r="Z190" s="127" t="s">
        <v>4</v>
      </c>
      <c r="AA190" s="127" t="s">
        <v>108</v>
      </c>
      <c r="AB190" s="127"/>
      <c r="AC190" s="127"/>
      <c r="AD190" s="127"/>
      <c r="AE190" s="127"/>
      <c r="AF190" s="127"/>
      <c r="AG190" s="127"/>
      <c r="AH190" s="127"/>
      <c r="AI190" s="127"/>
      <c r="AJ190" s="127"/>
    </row>
    <row r="191" spans="9:36" x14ac:dyDescent="0.2"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73" t="s">
        <v>4</v>
      </c>
      <c r="U191" s="127" t="str">
        <f t="shared" si="9"/>
        <v>ELSE</v>
      </c>
      <c r="V191" s="127">
        <v>271</v>
      </c>
      <c r="W191" s="188">
        <f t="shared" si="10"/>
        <v>1.672736250848713E-2</v>
      </c>
      <c r="X191" s="126"/>
      <c r="Y191" s="127"/>
      <c r="Z191" s="127" t="s">
        <v>5</v>
      </c>
      <c r="AA191" s="127" t="s">
        <v>118</v>
      </c>
      <c r="AB191" s="127"/>
      <c r="AC191" s="127"/>
      <c r="AD191" s="127"/>
      <c r="AE191" s="127"/>
      <c r="AF191" s="127"/>
      <c r="AG191" s="127"/>
      <c r="AH191" s="127"/>
      <c r="AI191" s="127"/>
      <c r="AJ191" s="127"/>
    </row>
    <row r="192" spans="9:36" x14ac:dyDescent="0.2"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71" t="s">
        <v>196</v>
      </c>
      <c r="U192" s="127" t="str">
        <f t="shared" si="9"/>
        <v>SEAL</v>
      </c>
      <c r="V192" s="127">
        <v>218</v>
      </c>
      <c r="W192" s="188">
        <f t="shared" si="10"/>
        <v>1.3455959508672304E-2</v>
      </c>
      <c r="X192" s="126"/>
      <c r="Y192" s="127"/>
      <c r="Z192" s="127" t="s">
        <v>8</v>
      </c>
      <c r="AA192" s="127" t="s">
        <v>63</v>
      </c>
      <c r="AB192" s="127"/>
      <c r="AC192" s="127"/>
      <c r="AD192" s="127"/>
      <c r="AE192" s="127"/>
      <c r="AF192" s="127"/>
      <c r="AG192" s="127"/>
      <c r="AH192" s="127"/>
      <c r="AI192" s="127"/>
      <c r="AJ192" s="127"/>
    </row>
    <row r="193" spans="9:36" x14ac:dyDescent="0.2"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73" t="s">
        <v>3</v>
      </c>
      <c r="U193" s="127" t="str">
        <f t="shared" si="9"/>
        <v>ELPUNO</v>
      </c>
      <c r="V193" s="127">
        <v>184</v>
      </c>
      <c r="W193" s="188">
        <f t="shared" si="10"/>
        <v>1.1357323621998643E-2</v>
      </c>
      <c r="X193" s="126"/>
      <c r="Y193" s="127"/>
      <c r="Z193" s="127" t="s">
        <v>204</v>
      </c>
      <c r="AA193" s="127" t="s">
        <v>119</v>
      </c>
      <c r="AB193" s="127"/>
      <c r="AC193" s="127"/>
      <c r="AD193" s="127"/>
      <c r="AE193" s="127"/>
      <c r="AF193" s="127"/>
      <c r="AG193" s="127"/>
      <c r="AH193" s="127"/>
      <c r="AI193" s="127"/>
      <c r="AJ193" s="127"/>
    </row>
    <row r="194" spans="9:36" x14ac:dyDescent="0.2"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80" t="s">
        <v>204</v>
      </c>
      <c r="U194" s="127" t="str">
        <f t="shared" si="9"/>
        <v>ELS</v>
      </c>
      <c r="V194" s="127">
        <v>151</v>
      </c>
      <c r="W194" s="188">
        <f t="shared" si="10"/>
        <v>9.320412320227147E-3</v>
      </c>
      <c r="X194" s="127"/>
      <c r="Y194" s="127"/>
      <c r="Z194" s="127" t="s">
        <v>6</v>
      </c>
      <c r="AA194" s="127" t="s">
        <v>17</v>
      </c>
      <c r="AB194" s="127"/>
      <c r="AC194" s="127"/>
      <c r="AD194" s="127"/>
      <c r="AE194" s="127"/>
      <c r="AF194" s="127"/>
      <c r="AG194" s="127"/>
      <c r="AH194" s="127"/>
      <c r="AI194" s="127"/>
      <c r="AJ194" s="127"/>
    </row>
    <row r="195" spans="9:36" x14ac:dyDescent="0.2"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87" t="s">
        <v>195</v>
      </c>
      <c r="U195" s="127" t="str">
        <f t="shared" si="9"/>
        <v>EGEPSA</v>
      </c>
      <c r="V195" s="127">
        <v>139</v>
      </c>
      <c r="W195" s="188">
        <f t="shared" si="10"/>
        <v>8.5797173014011477E-3</v>
      </c>
      <c r="X195" s="127"/>
      <c r="Y195" s="127"/>
      <c r="Z195" s="127" t="s">
        <v>73</v>
      </c>
      <c r="AA195" s="127" t="s">
        <v>16</v>
      </c>
      <c r="AB195" s="127"/>
      <c r="AC195" s="127"/>
      <c r="AD195" s="127"/>
      <c r="AE195" s="127"/>
      <c r="AF195" s="127"/>
      <c r="AG195" s="127"/>
      <c r="AH195" s="127"/>
      <c r="AI195" s="127"/>
      <c r="AJ195" s="127"/>
    </row>
    <row r="196" spans="9:36" x14ac:dyDescent="0.2"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71" t="s">
        <v>85</v>
      </c>
      <c r="U196" s="127" t="str">
        <f t="shared" si="9"/>
        <v>CHAVIMOCHIC</v>
      </c>
      <c r="V196" s="127">
        <v>65</v>
      </c>
      <c r="W196" s="188">
        <f t="shared" si="10"/>
        <v>4.0120980186408245E-3</v>
      </c>
      <c r="X196" s="127"/>
      <c r="Y196" s="127"/>
      <c r="Z196" s="127" t="s">
        <v>3</v>
      </c>
      <c r="AA196" s="127" t="s">
        <v>110</v>
      </c>
      <c r="AB196" s="127"/>
      <c r="AC196" s="127"/>
      <c r="AD196" s="127"/>
      <c r="AE196" s="127"/>
      <c r="AF196" s="127"/>
      <c r="AG196" s="127"/>
      <c r="AH196" s="127"/>
      <c r="AI196" s="127"/>
      <c r="AJ196" s="127"/>
    </row>
    <row r="197" spans="9:36" x14ac:dyDescent="0.2"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74" t="s">
        <v>62</v>
      </c>
      <c r="U197" s="127" t="str">
        <f t="shared" si="9"/>
        <v>EMSEU</v>
      </c>
      <c r="V197" s="127">
        <v>60</v>
      </c>
      <c r="W197" s="188">
        <f t="shared" si="10"/>
        <v>3.7034750941299919E-3</v>
      </c>
      <c r="X197" s="127"/>
      <c r="Y197" s="127"/>
      <c r="Z197" s="127" t="s">
        <v>85</v>
      </c>
      <c r="AA197" s="127" t="s">
        <v>120</v>
      </c>
      <c r="AB197" s="127"/>
      <c r="AC197" s="127"/>
      <c r="AD197" s="127"/>
      <c r="AE197" s="127"/>
      <c r="AF197" s="127"/>
      <c r="AG197" s="127"/>
      <c r="AH197" s="127"/>
      <c r="AI197" s="127"/>
      <c r="AJ197" s="127"/>
    </row>
    <row r="198" spans="9:36" x14ac:dyDescent="0.2"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50" t="s">
        <v>61</v>
      </c>
      <c r="U198" s="127" t="str">
        <f t="shared" si="9"/>
        <v>TOCACHE</v>
      </c>
      <c r="V198" s="127">
        <v>53</v>
      </c>
      <c r="W198" s="188">
        <f t="shared" si="10"/>
        <v>3.2714029998148261E-3</v>
      </c>
      <c r="X198" s="127"/>
      <c r="Y198" s="127"/>
      <c r="Z198" s="127" t="s">
        <v>28</v>
      </c>
      <c r="AA198" s="127" t="s">
        <v>101</v>
      </c>
      <c r="AB198" s="127"/>
      <c r="AC198" s="127"/>
      <c r="AD198" s="127"/>
      <c r="AE198" s="127"/>
      <c r="AF198" s="127"/>
      <c r="AG198" s="127"/>
      <c r="AH198" s="127"/>
      <c r="AI198" s="127"/>
      <c r="AJ198" s="127"/>
    </row>
    <row r="199" spans="9:36" x14ac:dyDescent="0.2"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50" t="s">
        <v>26</v>
      </c>
      <c r="U199" s="127" t="str">
        <f t="shared" si="9"/>
        <v>EMSEMSA</v>
      </c>
      <c r="V199" s="127">
        <v>52</v>
      </c>
      <c r="W199" s="188">
        <f t="shared" si="10"/>
        <v>3.2096784149126599E-3</v>
      </c>
      <c r="X199" s="127"/>
      <c r="Y199" s="127"/>
      <c r="Z199" s="127" t="s">
        <v>61</v>
      </c>
      <c r="AA199" s="127" t="s">
        <v>121</v>
      </c>
      <c r="AB199" s="127"/>
      <c r="AC199" s="127"/>
      <c r="AD199" s="127"/>
      <c r="AE199" s="127"/>
      <c r="AF199" s="127"/>
      <c r="AG199" s="127"/>
      <c r="AH199" s="127"/>
      <c r="AI199" s="127"/>
      <c r="AJ199" s="127"/>
    </row>
    <row r="200" spans="9:36" x14ac:dyDescent="0.2"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50" t="s">
        <v>54</v>
      </c>
      <c r="U200" s="127" t="str">
        <f t="shared" si="9"/>
        <v>EILHICHA</v>
      </c>
      <c r="V200" s="127">
        <v>23</v>
      </c>
      <c r="W200" s="188">
        <f t="shared" si="10"/>
        <v>1.4196654527498303E-3</v>
      </c>
      <c r="X200" s="127"/>
      <c r="Y200" s="127"/>
      <c r="Z200" s="127" t="s">
        <v>10</v>
      </c>
      <c r="AA200" s="127" t="s">
        <v>122</v>
      </c>
      <c r="AB200" s="127"/>
      <c r="AC200" s="127"/>
      <c r="AD200" s="127"/>
      <c r="AE200" s="127"/>
      <c r="AF200" s="127"/>
      <c r="AG200" s="127"/>
      <c r="AH200" s="127"/>
      <c r="AI200" s="127"/>
      <c r="AJ200" s="127"/>
    </row>
    <row r="201" spans="9:36" x14ac:dyDescent="0.2"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73" t="s">
        <v>28</v>
      </c>
      <c r="U201" s="127" t="str">
        <f t="shared" si="9"/>
        <v>SERSA</v>
      </c>
      <c r="V201" s="127">
        <v>23</v>
      </c>
      <c r="W201" s="188">
        <f t="shared" si="10"/>
        <v>1.4196654527498303E-3</v>
      </c>
      <c r="X201" s="127"/>
      <c r="Y201" s="127"/>
      <c r="Z201" s="127" t="s">
        <v>62</v>
      </c>
      <c r="AA201" s="127" t="s">
        <v>123</v>
      </c>
      <c r="AB201" s="127"/>
      <c r="AC201" s="127"/>
      <c r="AD201" s="127"/>
      <c r="AE201" s="127"/>
      <c r="AF201" s="127"/>
      <c r="AG201" s="127"/>
      <c r="AH201" s="127"/>
      <c r="AI201" s="127"/>
      <c r="AJ201" s="127"/>
    </row>
    <row r="202" spans="9:36" x14ac:dyDescent="0.2"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80" t="s">
        <v>205</v>
      </c>
      <c r="U202" s="127" t="str">
        <f t="shared" si="9"/>
        <v>COELVISA</v>
      </c>
      <c r="V202" s="127">
        <v>18</v>
      </c>
      <c r="W202" s="188">
        <f t="shared" si="10"/>
        <v>1.1110425282389975E-3</v>
      </c>
      <c r="X202" s="127"/>
      <c r="Y202" s="127"/>
      <c r="Z202" s="127" t="s">
        <v>54</v>
      </c>
      <c r="AA202" s="127" t="s">
        <v>99</v>
      </c>
      <c r="AB202" s="127"/>
      <c r="AC202" s="127"/>
      <c r="AD202" s="127"/>
      <c r="AE202" s="127"/>
      <c r="AF202" s="127"/>
      <c r="AG202" s="127"/>
      <c r="AH202" s="127"/>
      <c r="AI202" s="127"/>
      <c r="AJ202" s="127"/>
    </row>
    <row r="203" spans="9:36" ht="153" x14ac:dyDescent="0.2"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86" t="s">
        <v>215</v>
      </c>
      <c r="U203" s="127" t="str">
        <f t="shared" si="9"/>
        <v>EDELSA</v>
      </c>
      <c r="V203" s="127">
        <v>12</v>
      </c>
      <c r="W203" s="188">
        <f t="shared" si="10"/>
        <v>7.4069501882599836E-4</v>
      </c>
      <c r="X203" s="127"/>
      <c r="Y203" s="127"/>
      <c r="Z203" s="127" t="s">
        <v>26</v>
      </c>
      <c r="AA203" s="127" t="s">
        <v>124</v>
      </c>
      <c r="AB203" s="127"/>
      <c r="AC203" s="127"/>
      <c r="AD203" s="127"/>
      <c r="AE203" s="127"/>
      <c r="AF203" s="127"/>
      <c r="AG203" s="127"/>
      <c r="AH203" s="127"/>
      <c r="AI203" s="127"/>
      <c r="AJ203" s="127"/>
    </row>
    <row r="204" spans="9:36" x14ac:dyDescent="0.2"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80" t="s">
        <v>10</v>
      </c>
      <c r="U204" s="127" t="str">
        <f t="shared" si="9"/>
        <v>EPASA</v>
      </c>
      <c r="V204" s="127">
        <v>7</v>
      </c>
      <c r="W204" s="188">
        <f t="shared" si="10"/>
        <v>4.3207209431516574E-4</v>
      </c>
      <c r="X204" s="127"/>
      <c r="Y204" s="127"/>
      <c r="Z204" s="127" t="s">
        <v>215</v>
      </c>
      <c r="AA204" s="127" t="s">
        <v>115</v>
      </c>
      <c r="AB204" s="127"/>
      <c r="AC204" s="127"/>
      <c r="AD204" s="127"/>
      <c r="AE204" s="127"/>
      <c r="AF204" s="127"/>
      <c r="AG204" s="127"/>
      <c r="AH204" s="127"/>
      <c r="AI204" s="127"/>
      <c r="AJ204" s="127"/>
    </row>
    <row r="205" spans="9:36" x14ac:dyDescent="0.2"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>
        <f>SUM(V182:V204)</f>
        <v>16201</v>
      </c>
      <c r="W205" s="189">
        <f>SUM(W182:W204)</f>
        <v>1</v>
      </c>
      <c r="X205" s="127"/>
      <c r="Y205" s="127"/>
      <c r="Z205" s="127" t="s">
        <v>195</v>
      </c>
      <c r="AA205" s="127" t="s">
        <v>116</v>
      </c>
      <c r="AB205" s="127"/>
      <c r="AC205" s="127"/>
      <c r="AD205" s="127"/>
      <c r="AE205" s="127"/>
      <c r="AF205" s="127"/>
      <c r="AG205" s="127"/>
      <c r="AH205" s="127"/>
      <c r="AI205" s="127"/>
      <c r="AJ205" s="127"/>
    </row>
    <row r="206" spans="9:36" x14ac:dyDescent="0.2"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</row>
    <row r="207" spans="9:36" x14ac:dyDescent="0.2"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</row>
  </sheetData>
  <sortState ref="T179:W201">
    <sortCondition descending="1" ref="V179:V201"/>
  </sortState>
  <mergeCells count="16">
    <mergeCell ref="C4:D5"/>
    <mergeCell ref="A3:A5"/>
    <mergeCell ref="B3:B5"/>
    <mergeCell ref="C3:D3"/>
    <mergeCell ref="I3:J3"/>
    <mergeCell ref="E3:F3"/>
    <mergeCell ref="E4:F5"/>
    <mergeCell ref="G3:H3"/>
    <mergeCell ref="G4:H5"/>
    <mergeCell ref="T180:V180"/>
    <mergeCell ref="M3:P3"/>
    <mergeCell ref="M4:N5"/>
    <mergeCell ref="O4:P5"/>
    <mergeCell ref="I4:J5"/>
    <mergeCell ref="K3:L3"/>
    <mergeCell ref="K4:L5"/>
  </mergeCells>
  <phoneticPr fontId="0" type="noConversion"/>
  <pageMargins left="0.78740157480314965" right="0.78740157480314965" top="0.78740157480314965" bottom="0.78740157480314965" header="0.23622047244094491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6.1 Total Directos</vt:lpstr>
      <vt:lpstr>6.3 Total Terceros</vt:lpstr>
      <vt:lpstr>6.4 Generación</vt:lpstr>
      <vt:lpstr>6.4.2 y 6.5 Gen_dis y Trans</vt:lpstr>
      <vt:lpstr>6.6 Distrib</vt:lpstr>
      <vt:lpstr>'6.1 Total Directos'!Área_de_impresión</vt:lpstr>
      <vt:lpstr>'6.3 Total Terceros'!Área_de_impresión</vt:lpstr>
      <vt:lpstr>'6.4 Generación'!Área_de_impresión</vt:lpstr>
      <vt:lpstr>'6.4.2 y 6.5 Gen_dis y Trans'!Área_de_impresión</vt:lpstr>
      <vt:lpstr>'6.6 Distrib'!Área_de_impresión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N° Trabajadores</dc:subject>
  <dc:creator>Neyra Vilca, Anival Wenceslao</dc:creator>
  <dc:description>5.1; 5.2; 5.3 y 5.4</dc:description>
  <cp:lastModifiedBy>Neyra Vilca, Anival Wenceslao</cp:lastModifiedBy>
  <cp:lastPrinted>2019-10-14T16:16:45Z</cp:lastPrinted>
  <dcterms:created xsi:type="dcterms:W3CDTF">2001-10-09T22:51:21Z</dcterms:created>
  <dcterms:modified xsi:type="dcterms:W3CDTF">2019-10-14T16:17:01Z</dcterms:modified>
</cp:coreProperties>
</file>